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3.xml" ContentType="application/vnd.openxmlformats-officedocument.drawingml.chart+xml"/>
  <Override PartName="/xl/drawings/drawing16.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8.xml" ContentType="application/vnd.openxmlformats-officedocument.drawing+xml"/>
  <Override PartName="/xl/charts/chart28.xml" ContentType="application/vnd.openxmlformats-officedocument.drawingml.chart+xml"/>
  <Override PartName="/xl/drawings/drawing19.xml" ContentType="application/vnd.openxmlformats-officedocument.drawing+xml"/>
  <Override PartName="/xl/charts/chart29.xml" ContentType="application/vnd.openxmlformats-officedocument.drawingml.chart+xml"/>
  <Override PartName="/xl/drawings/drawing20.xml" ContentType="application/vnd.openxmlformats-officedocument.drawing+xml"/>
  <Override PartName="/xl/charts/chart30.xml" ContentType="application/vnd.openxmlformats-officedocument.drawingml.chart+xml"/>
  <Override PartName="/xl/drawings/drawing21.xml" ContentType="application/vnd.openxmlformats-officedocument.drawing+xml"/>
  <Override PartName="/xl/charts/chart31.xml" ContentType="application/vnd.openxmlformats-officedocument.drawingml.chart+xml"/>
  <Override PartName="/xl/drawings/drawing22.xml" ContentType="application/vnd.openxmlformats-officedocument.drawing+xml"/>
  <Override PartName="/xl/charts/chart32.xml" ContentType="application/vnd.openxmlformats-officedocument.drawingml.chart+xml"/>
  <Override PartName="/xl/drawings/drawing23.xml" ContentType="application/vnd.openxmlformats-officedocument.drawing+xml"/>
  <Override PartName="/xl/charts/chart33.xml" ContentType="application/vnd.openxmlformats-officedocument.drawingml.chart+xml"/>
  <Override PartName="/xl/drawings/drawing24.xml" ContentType="application/vnd.openxmlformats-officedocument.drawing+xml"/>
  <Override PartName="/xl/charts/chart34.xml" ContentType="application/vnd.openxmlformats-officedocument.drawingml.chart+xml"/>
  <Override PartName="/xl/drawings/drawing25.xml" ContentType="application/vnd.openxmlformats-officedocument.drawing+xml"/>
  <Override PartName="/xl/charts/chart35.xml" ContentType="application/vnd.openxmlformats-officedocument.drawingml.chart+xml"/>
  <Override PartName="/xl/drawings/drawing26.xml" ContentType="application/vnd.openxmlformats-officedocument.drawing+xml"/>
  <Override PartName="/xl/charts/chart36.xml" ContentType="application/vnd.openxmlformats-officedocument.drawingml.chart+xml"/>
  <Override PartName="/xl/drawings/drawing27.xml" ContentType="application/vnd.openxmlformats-officedocument.drawing+xml"/>
  <Override PartName="/xl/charts/chart37.xml" ContentType="application/vnd.openxmlformats-officedocument.drawingml.chart+xml"/>
  <Override PartName="/xl/drawings/drawing28.xml" ContentType="application/vnd.openxmlformats-officedocument.drawing+xml"/>
  <Override PartName="/xl/charts/chart38.xml" ContentType="application/vnd.openxmlformats-officedocument.drawingml.chart+xml"/>
  <Override PartName="/xl/drawings/drawing29.xml" ContentType="application/vnd.openxmlformats-officedocument.drawing+xml"/>
  <Override PartName="/xl/charts/chart39.xml" ContentType="application/vnd.openxmlformats-officedocument.drawingml.chart+xml"/>
  <Override PartName="/xl/drawings/drawing30.xml" ContentType="application/vnd.openxmlformats-officedocument.drawing+xml"/>
  <Override PartName="/xl/charts/chart40.xml" ContentType="application/vnd.openxmlformats-officedocument.drawingml.chart+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92" windowWidth="16212" windowHeight="8940" tabRatio="913" firstSheet="7" activeTab="39"/>
  </bookViews>
  <sheets>
    <sheet name="Aurkibidea" sheetId="82" r:id="rId1"/>
    <sheet name="C1" sheetId="1" r:id="rId2"/>
    <sheet name="C2" sheetId="83" r:id="rId3"/>
    <sheet name="CyG3" sheetId="84" r:id="rId4"/>
    <sheet name="C4" sheetId="85" r:id="rId5"/>
    <sheet name="5.G" sheetId="86" r:id="rId6"/>
    <sheet name="G6." sheetId="87" r:id="rId7"/>
    <sheet name="C7" sheetId="88" r:id="rId8"/>
    <sheet name="G8" sheetId="89" r:id="rId9"/>
    <sheet name="C9" sheetId="90" r:id="rId10"/>
    <sheet name="C10" sheetId="91" r:id="rId11"/>
    <sheet name="G11" sheetId="92" r:id="rId12"/>
    <sheet name="C12." sheetId="93" r:id="rId13"/>
    <sheet name="C13" sheetId="94" r:id="rId14"/>
    <sheet name="C14" sheetId="95" r:id="rId15"/>
    <sheet name="C15" sheetId="96" r:id="rId16"/>
    <sheet name="G16" sheetId="97" r:id="rId17"/>
    <sheet name="C17." sheetId="98" r:id="rId18"/>
    <sheet name="C18" sheetId="99" r:id="rId19"/>
    <sheet name="C19" sheetId="100" r:id="rId20"/>
    <sheet name="G20." sheetId="20" r:id="rId21"/>
    <sheet name="G21" sheetId="21" r:id="rId22"/>
    <sheet name="G22" sheetId="22" r:id="rId23"/>
    <sheet name="C23" sheetId="23" r:id="rId24"/>
    <sheet name="G24" sheetId="24" r:id="rId25"/>
    <sheet name="G25" sheetId="25" r:id="rId26"/>
    <sheet name="C26" sheetId="26" r:id="rId27"/>
    <sheet name="G27" sheetId="28" r:id="rId28"/>
    <sheet name="C28" sheetId="33" r:id="rId29"/>
    <sheet name="C29" sheetId="34" r:id="rId30"/>
    <sheet name="G30" sheetId="78" r:id="rId31"/>
    <sheet name="G31" sheetId="37" r:id="rId32"/>
    <sheet name="C32" sheetId="38" r:id="rId33"/>
    <sheet name="C33" sheetId="39" r:id="rId34"/>
    <sheet name="C34" sheetId="40" r:id="rId35"/>
    <sheet name="C35" sheetId="41" r:id="rId36"/>
    <sheet name="C36" sheetId="42" r:id="rId37"/>
    <sheet name="C37" sheetId="43" r:id="rId38"/>
    <sheet name="G38" sheetId="44" r:id="rId39"/>
    <sheet name="G39" sheetId="45" r:id="rId40"/>
    <sheet name="C40" sheetId="46" r:id="rId41"/>
    <sheet name="C41" sheetId="47" r:id="rId42"/>
    <sheet name="C42" sheetId="102" r:id="rId43"/>
    <sheet name="G43" sheetId="49" r:id="rId44"/>
    <sheet name="G44" sheetId="79" r:id="rId45"/>
    <sheet name="G45" sheetId="50" r:id="rId46"/>
    <sheet name="C46" sheetId="53" r:id="rId47"/>
    <sheet name="G47" sheetId="54" r:id="rId48"/>
    <sheet name="C48" sheetId="55" r:id="rId49"/>
    <sheet name="G49" sheetId="56" r:id="rId50"/>
    <sheet name="G50" sheetId="57" r:id="rId51"/>
    <sheet name="C51" sheetId="58" r:id="rId52"/>
    <sheet name="C52" sheetId="103" r:id="rId53"/>
    <sheet name="C53" sheetId="59" r:id="rId54"/>
    <sheet name="C54" sheetId="60" r:id="rId55"/>
    <sheet name="G55" sheetId="61" r:id="rId56"/>
    <sheet name="G56" sheetId="62" r:id="rId57"/>
    <sheet name="G57" sheetId="63" r:id="rId58"/>
    <sheet name="G58" sheetId="64" r:id="rId59"/>
    <sheet name="G59" sheetId="81" r:id="rId60"/>
    <sheet name="G60" sheetId="65" r:id="rId61"/>
    <sheet name="C61" sheetId="66" r:id="rId62"/>
    <sheet name="G62" sheetId="67" r:id="rId63"/>
    <sheet name="C63" sheetId="68" r:id="rId64"/>
    <sheet name="C64" sheetId="69" r:id="rId65"/>
    <sheet name="C65" sheetId="101" r:id="rId66"/>
    <sheet name="C66" sheetId="70" r:id="rId67"/>
    <sheet name="C67" sheetId="71" r:id="rId68"/>
    <sheet name="C68" sheetId="72" r:id="rId69"/>
    <sheet name="C69" sheetId="73" r:id="rId70"/>
    <sheet name="C70" sheetId="74" r:id="rId71"/>
    <sheet name="C71" sheetId="75" r:id="rId72"/>
    <sheet name="C72" sheetId="76" r:id="rId73"/>
    <sheet name="C73" sheetId="77" r:id="rId74"/>
  </sheets>
  <definedNames>
    <definedName name="_xlnm._FilterDatabase" localSheetId="68" hidden="1">'C68'!$C$4:$C$52</definedName>
    <definedName name="_xlnm.Print_Area" localSheetId="0">Aurkibidea!$A$1:$A$73</definedName>
    <definedName name="_xlnm.Print_Area" localSheetId="1">'C1'!$A$1:$F$6</definedName>
    <definedName name="_xlnm.Print_Area" localSheetId="12">'C12.'!$A$1:$H$59</definedName>
    <definedName name="_xlnm.Print_Area" localSheetId="13">'C13'!$A$1:$H$57</definedName>
    <definedName name="_xlnm.Print_Area" localSheetId="14">'C14'!$A$1:$H$18</definedName>
    <definedName name="_xlnm.Print_Area" localSheetId="15">'C15'!$A$1:$H$57</definedName>
    <definedName name="_xlnm.Print_Area" localSheetId="29">'C29'!$A$1:$C$20</definedName>
    <definedName name="_xlnm.Print_Area" localSheetId="73">'C73'!$A$1:$F$46</definedName>
    <definedName name="_xlnm.Print_Area" localSheetId="11">'G11'!$A$1:$I$33</definedName>
    <definedName name="_xlnm.Print_Area" localSheetId="16">'G16'!$A$1:$F$20</definedName>
    <definedName name="_xlnm.Print_Area" localSheetId="20">'G20.'!$A$1:$E$28</definedName>
    <definedName name="_xlnm.Print_Area" localSheetId="21">'G21'!$A$1:$H$23</definedName>
    <definedName name="_xlnm.Print_Area" localSheetId="22">'G22'!$A$1:$I$22</definedName>
    <definedName name="_xlnm.Print_Area" localSheetId="24">'G24'!$A$1:$H$23</definedName>
    <definedName name="_xlnm.Print_Area" localSheetId="25">'G25'!$A$1:$H$28</definedName>
    <definedName name="_xlnm.Print_Area" localSheetId="27">'G27'!$A$1:$I$26</definedName>
    <definedName name="_xlnm.Print_Area" localSheetId="30">'G30'!$A$1:$H$27</definedName>
    <definedName name="_xlnm.Print_Area" localSheetId="31">'G31'!$A$1:$G$23</definedName>
    <definedName name="_xlnm.Print_Area" localSheetId="38">'G38'!$A$1:$F$27</definedName>
    <definedName name="_xlnm.Print_Area" localSheetId="39">'G39'!$A$1:$D$23</definedName>
    <definedName name="_xlnm.Print_Area" localSheetId="43">'G43'!$A$1:$H$23</definedName>
    <definedName name="_xlnm.Print_Area" localSheetId="44">'G44'!$A$1:$H$21</definedName>
    <definedName name="_xlnm.Print_Area" localSheetId="45">'G45'!$A$1:$H$26</definedName>
    <definedName name="_xlnm.Print_Area" localSheetId="47">'G47'!$A$1:$H$27</definedName>
    <definedName name="_xlnm.Print_Area" localSheetId="49">'G49'!$A$1:$G$24</definedName>
    <definedName name="_xlnm.Print_Area" localSheetId="50">'G50'!$A$1:$G$27</definedName>
    <definedName name="_xlnm.Print_Area" localSheetId="55">'G55'!$A$1:$I$22</definedName>
    <definedName name="_xlnm.Print_Area" localSheetId="56">'G56'!$A$1:$I$24</definedName>
    <definedName name="_xlnm.Print_Area" localSheetId="57">'G57'!$A$1:$I$25</definedName>
    <definedName name="_xlnm.Print_Area" localSheetId="58">'G58'!$A$1:$J$23</definedName>
    <definedName name="_xlnm.Print_Area" localSheetId="59">'G59'!$A$1:$J$26</definedName>
    <definedName name="_xlnm.Print_Area" localSheetId="6">'G6.'!$A$1:$G$31</definedName>
    <definedName name="_xlnm.Print_Area" localSheetId="60">'G60'!$A$1:$I$27</definedName>
    <definedName name="_xlnm.Print_Area" localSheetId="62">'G62'!$A$1:$M$28</definedName>
    <definedName name="_xlnm.Print_Area" localSheetId="8">'G8'!$A$1:$G$23</definedName>
    <definedName name="_xlnm.Print_Titles" localSheetId="12">'C12.'!$A:$A</definedName>
    <definedName name="_xlnm.Print_Titles" localSheetId="13">'C13'!$A:$A</definedName>
    <definedName name="_xlnm.Print_Titles" localSheetId="14">'C14'!$A:$A</definedName>
    <definedName name="_xlnm.Print_Titles" localSheetId="15">'C15'!$A:$A</definedName>
    <definedName name="_xlnm.Print_Titles" localSheetId="68">'C68'!$3:$3</definedName>
    <definedName name="Z_06CF9F87_1FAD_4E65_84EC_7E033A789832_.wvu.FilterData" localSheetId="68" hidden="1">'C68'!$C$4:$C$52</definedName>
    <definedName name="Z_51FDF3FE_71CC_49CA_8E8C_81CDA38321F3_.wvu.FilterData" localSheetId="68" hidden="1">'C68'!$C$4:$C$52</definedName>
  </definedNames>
  <calcPr calcId="162913"/>
</workbook>
</file>

<file path=xl/calcChain.xml><?xml version="1.0" encoding="utf-8"?>
<calcChain xmlns="http://schemas.openxmlformats.org/spreadsheetml/2006/main">
  <c r="C7" i="70" l="1"/>
  <c r="B7" i="70"/>
  <c r="F6" i="76" l="1"/>
  <c r="E6" i="76"/>
  <c r="F5" i="76"/>
  <c r="E5" i="76"/>
  <c r="F4" i="76"/>
  <c r="E4" i="76"/>
  <c r="E34" i="101"/>
  <c r="D34" i="101"/>
  <c r="C34" i="101"/>
  <c r="B34" i="101"/>
  <c r="F5" i="69"/>
  <c r="E5" i="69"/>
  <c r="F5" i="68"/>
  <c r="E5" i="68"/>
  <c r="E19" i="102"/>
  <c r="D19" i="102"/>
  <c r="G19" i="102" s="1"/>
  <c r="B19" i="102"/>
  <c r="H18" i="102"/>
  <c r="G18" i="102"/>
  <c r="J17" i="102"/>
  <c r="I17" i="102"/>
  <c r="H17" i="102"/>
  <c r="G17" i="102"/>
  <c r="J16" i="102"/>
  <c r="I16" i="102"/>
  <c r="H16" i="102"/>
  <c r="G16" i="102"/>
  <c r="J15" i="102"/>
  <c r="I15" i="102"/>
  <c r="H15" i="102"/>
  <c r="G15" i="102"/>
  <c r="I13" i="102"/>
  <c r="E13" i="102"/>
  <c r="D13" i="102"/>
  <c r="C13" i="102"/>
  <c r="B13" i="102"/>
  <c r="J11" i="102"/>
  <c r="I11" i="102"/>
  <c r="H11" i="102"/>
  <c r="G11" i="102"/>
  <c r="J9" i="102"/>
  <c r="I9" i="102"/>
  <c r="E8" i="102"/>
  <c r="J8" i="102" s="1"/>
  <c r="D8" i="102"/>
  <c r="C8" i="102"/>
  <c r="B8" i="102"/>
  <c r="G8" i="102" s="1"/>
  <c r="J7" i="102"/>
  <c r="I7" i="102"/>
  <c r="H7" i="102"/>
  <c r="G7" i="102"/>
  <c r="J6" i="102"/>
  <c r="I6" i="102"/>
  <c r="H6" i="102"/>
  <c r="G6" i="102"/>
  <c r="I8" i="102" l="1"/>
  <c r="H13" i="102"/>
  <c r="H8" i="102"/>
  <c r="J13" i="102"/>
  <c r="H19" i="102"/>
  <c r="G13" i="102"/>
  <c r="E8" i="47" l="1"/>
  <c r="I8" i="47" s="1"/>
  <c r="D8" i="47"/>
  <c r="C8" i="47"/>
  <c r="B8" i="47"/>
  <c r="G8" i="47" s="1"/>
  <c r="J7" i="47"/>
  <c r="I7" i="47"/>
  <c r="H7" i="47"/>
  <c r="G7" i="47"/>
  <c r="J6" i="47"/>
  <c r="I6" i="47"/>
  <c r="H6" i="47"/>
  <c r="G6" i="47"/>
  <c r="J16" i="39"/>
  <c r="I16" i="39"/>
  <c r="H16" i="39"/>
  <c r="G16" i="39"/>
  <c r="E14" i="39"/>
  <c r="D14" i="39"/>
  <c r="C14" i="39"/>
  <c r="I14" i="39" s="1"/>
  <c r="B14" i="39"/>
  <c r="G14" i="39" s="1"/>
  <c r="J13" i="39"/>
  <c r="I13" i="39"/>
  <c r="H13" i="39"/>
  <c r="G13" i="39"/>
  <c r="J12" i="39"/>
  <c r="I12" i="39"/>
  <c r="H12" i="39"/>
  <c r="G12" i="39"/>
  <c r="E10" i="39"/>
  <c r="E17" i="39" s="1"/>
  <c r="D10" i="39"/>
  <c r="D17" i="39" s="1"/>
  <c r="C10" i="39"/>
  <c r="B10" i="39"/>
  <c r="B17" i="39" s="1"/>
  <c r="J9" i="39"/>
  <c r="I9" i="39"/>
  <c r="H9" i="39"/>
  <c r="G9" i="39"/>
  <c r="J8" i="39"/>
  <c r="I8" i="39"/>
  <c r="H8" i="39"/>
  <c r="G8" i="39"/>
  <c r="J7" i="39"/>
  <c r="I7" i="39"/>
  <c r="H7" i="39"/>
  <c r="G7" i="39"/>
  <c r="G28" i="100"/>
  <c r="F28" i="100"/>
  <c r="J28" i="100" s="1"/>
  <c r="K28" i="100" s="1"/>
  <c r="E28" i="100"/>
  <c r="I28" i="100" s="1"/>
  <c r="C28" i="100"/>
  <c r="D24" i="100" s="1"/>
  <c r="B28" i="100"/>
  <c r="J27" i="100"/>
  <c r="K27" i="100" s="1"/>
  <c r="I27" i="100"/>
  <c r="G27" i="100"/>
  <c r="J26" i="100"/>
  <c r="K26" i="100" s="1"/>
  <c r="I26" i="100"/>
  <c r="J25" i="100"/>
  <c r="K25" i="100" s="1"/>
  <c r="I25" i="100"/>
  <c r="G25" i="100"/>
  <c r="J24" i="100"/>
  <c r="K24" i="100" s="1"/>
  <c r="I24" i="100"/>
  <c r="G24" i="100"/>
  <c r="J23" i="100"/>
  <c r="K23" i="100" s="1"/>
  <c r="I23" i="100"/>
  <c r="G23" i="100"/>
  <c r="J22" i="100"/>
  <c r="K22" i="100" s="1"/>
  <c r="I22" i="100"/>
  <c r="G22" i="100"/>
  <c r="K21" i="100"/>
  <c r="J21" i="100"/>
  <c r="I21" i="100"/>
  <c r="G21" i="100"/>
  <c r="D21" i="100"/>
  <c r="J20" i="100"/>
  <c r="K20" i="100" s="1"/>
  <c r="I20" i="100"/>
  <c r="G20" i="100"/>
  <c r="J19" i="100"/>
  <c r="K19" i="100" s="1"/>
  <c r="I19" i="100"/>
  <c r="G19" i="100"/>
  <c r="J18" i="100"/>
  <c r="K18" i="100" s="1"/>
  <c r="I18" i="100"/>
  <c r="G18" i="100"/>
  <c r="K17" i="100"/>
  <c r="J17" i="100"/>
  <c r="I17" i="100"/>
  <c r="G17" i="100"/>
  <c r="D17" i="100"/>
  <c r="K16" i="100"/>
  <c r="J16" i="100"/>
  <c r="I16" i="100"/>
  <c r="G16" i="100"/>
  <c r="J15" i="100"/>
  <c r="K15" i="100" s="1"/>
  <c r="I15" i="100"/>
  <c r="G15" i="100"/>
  <c r="J14" i="100"/>
  <c r="K14" i="100" s="1"/>
  <c r="I14" i="100"/>
  <c r="G14" i="100"/>
  <c r="J13" i="100"/>
  <c r="K13" i="100" s="1"/>
  <c r="I13" i="100"/>
  <c r="G13" i="100"/>
  <c r="D13" i="100"/>
  <c r="J12" i="100"/>
  <c r="K12" i="100" s="1"/>
  <c r="I12" i="100"/>
  <c r="G12" i="100"/>
  <c r="J11" i="100"/>
  <c r="K11" i="100" s="1"/>
  <c r="I11" i="100"/>
  <c r="G11" i="100"/>
  <c r="J10" i="100"/>
  <c r="K10" i="100" s="1"/>
  <c r="I10" i="100"/>
  <c r="G10" i="100"/>
  <c r="J9" i="100"/>
  <c r="K9" i="100" s="1"/>
  <c r="I9" i="100"/>
  <c r="G9" i="100"/>
  <c r="D9" i="100"/>
  <c r="J8" i="100"/>
  <c r="K8" i="100" s="1"/>
  <c r="I8" i="100"/>
  <c r="G8" i="100"/>
  <c r="J7" i="100"/>
  <c r="K7" i="100" s="1"/>
  <c r="I7" i="100"/>
  <c r="G7" i="100"/>
  <c r="D7" i="100"/>
  <c r="J6" i="100"/>
  <c r="K6" i="100" s="1"/>
  <c r="I6" i="100"/>
  <c r="G6" i="100"/>
  <c r="J5" i="100"/>
  <c r="K5" i="100" s="1"/>
  <c r="I5" i="100"/>
  <c r="G5" i="100"/>
  <c r="F19" i="99"/>
  <c r="J19" i="99" s="1"/>
  <c r="K19" i="99" s="1"/>
  <c r="E19" i="99"/>
  <c r="I19" i="99" s="1"/>
  <c r="C19" i="99"/>
  <c r="D15" i="99" s="1"/>
  <c r="B19" i="99"/>
  <c r="J18" i="99"/>
  <c r="K18" i="99" s="1"/>
  <c r="I18" i="99"/>
  <c r="J17" i="99"/>
  <c r="K17" i="99" s="1"/>
  <c r="I17" i="99"/>
  <c r="G17" i="99"/>
  <c r="J16" i="99"/>
  <c r="K16" i="99" s="1"/>
  <c r="I16" i="99"/>
  <c r="G16" i="99"/>
  <c r="D16" i="99"/>
  <c r="J15" i="99"/>
  <c r="K15" i="99" s="1"/>
  <c r="I15" i="99"/>
  <c r="J14" i="99"/>
  <c r="K14" i="99" s="1"/>
  <c r="I14" i="99"/>
  <c r="G14" i="99"/>
  <c r="J13" i="99"/>
  <c r="K13" i="99" s="1"/>
  <c r="I13" i="99"/>
  <c r="G13" i="99"/>
  <c r="K12" i="99"/>
  <c r="J12" i="99"/>
  <c r="I12" i="99"/>
  <c r="G12" i="99"/>
  <c r="D12" i="99"/>
  <c r="J11" i="99"/>
  <c r="K11" i="99" s="1"/>
  <c r="I11" i="99"/>
  <c r="G11" i="99"/>
  <c r="J10" i="99"/>
  <c r="K10" i="99" s="1"/>
  <c r="I10" i="99"/>
  <c r="G10" i="99"/>
  <c r="J9" i="99"/>
  <c r="K9" i="99" s="1"/>
  <c r="I9" i="99"/>
  <c r="J8" i="99"/>
  <c r="K8" i="99" s="1"/>
  <c r="I8" i="99"/>
  <c r="D8" i="99"/>
  <c r="K7" i="99"/>
  <c r="J7" i="99"/>
  <c r="I7" i="99"/>
  <c r="G7" i="99"/>
  <c r="J6" i="99"/>
  <c r="K6" i="99" s="1"/>
  <c r="I6" i="99"/>
  <c r="J5" i="99"/>
  <c r="K5" i="99" s="1"/>
  <c r="I5" i="99"/>
  <c r="G6" i="99" l="1"/>
  <c r="G8" i="99"/>
  <c r="G9" i="99"/>
  <c r="G19" i="99"/>
  <c r="H14" i="39"/>
  <c r="G5" i="99"/>
  <c r="G15" i="99"/>
  <c r="G18" i="99"/>
  <c r="D25" i="100"/>
  <c r="I10" i="39"/>
  <c r="J14" i="39"/>
  <c r="H8" i="47"/>
  <c r="C17" i="39"/>
  <c r="J8" i="47"/>
  <c r="H17" i="39"/>
  <c r="G17" i="39"/>
  <c r="J17" i="39"/>
  <c r="I17" i="39"/>
  <c r="G10" i="39"/>
  <c r="H10" i="39"/>
  <c r="J10" i="39"/>
  <c r="D5" i="100"/>
  <c r="D10" i="100"/>
  <c r="D14" i="100"/>
  <c r="D18" i="100"/>
  <c r="D22" i="100"/>
  <c r="D26" i="100"/>
  <c r="D28" i="100"/>
  <c r="D6" i="100"/>
  <c r="D11" i="100"/>
  <c r="D15" i="100"/>
  <c r="D19" i="100"/>
  <c r="D23" i="100"/>
  <c r="G26" i="100"/>
  <c r="D27" i="100"/>
  <c r="D12" i="100"/>
  <c r="D16" i="100"/>
  <c r="D20" i="100"/>
  <c r="D5" i="99"/>
  <c r="D9" i="99"/>
  <c r="D13" i="99"/>
  <c r="D17" i="99"/>
  <c r="D19" i="99"/>
  <c r="D6" i="99"/>
  <c r="D10" i="99"/>
  <c r="D14" i="99"/>
  <c r="D18" i="99"/>
  <c r="D7" i="99"/>
  <c r="D11" i="99"/>
  <c r="C5" i="1" l="1"/>
  <c r="A53" i="82" l="1"/>
  <c r="E16" i="66" l="1"/>
  <c r="C16" i="66"/>
  <c r="G9" i="96"/>
  <c r="H9" i="96"/>
  <c r="G10" i="96"/>
  <c r="H10" i="96"/>
  <c r="D58" i="96"/>
  <c r="D39" i="96"/>
  <c r="D48" i="96" s="1"/>
  <c r="D33" i="96"/>
  <c r="D15" i="96"/>
  <c r="D24" i="96" s="1"/>
  <c r="D11" i="96"/>
  <c r="D15" i="95"/>
  <c r="D10" i="95"/>
  <c r="H9" i="94"/>
  <c r="H10" i="94"/>
  <c r="D58" i="94"/>
  <c r="D39" i="94"/>
  <c r="D48" i="94" s="1"/>
  <c r="D33" i="94"/>
  <c r="D15" i="94"/>
  <c r="D11" i="94"/>
  <c r="D24" i="94" s="1"/>
  <c r="D49" i="94" s="1"/>
  <c r="D59" i="94" s="1"/>
  <c r="D58" i="93"/>
  <c r="D39" i="93"/>
  <c r="D48" i="93" s="1"/>
  <c r="D33" i="93"/>
  <c r="D15" i="93"/>
  <c r="D11" i="93"/>
  <c r="D49" i="96" l="1"/>
  <c r="D59" i="96" s="1"/>
  <c r="D24" i="93"/>
  <c r="D49" i="93" s="1"/>
  <c r="D59" i="93" s="1"/>
  <c r="D18" i="95"/>
  <c r="D16" i="95"/>
  <c r="F10" i="90" l="1"/>
  <c r="H9" i="93" l="1"/>
  <c r="G9" i="93"/>
  <c r="G10" i="93"/>
  <c r="O40" i="92" l="1"/>
  <c r="F5" i="91"/>
  <c r="C5" i="59" l="1"/>
  <c r="B5" i="59"/>
  <c r="B17" i="34" l="1"/>
  <c r="B58" i="96" l="1"/>
  <c r="B39" i="96"/>
  <c r="B33" i="96"/>
  <c r="B48" i="96" s="1"/>
  <c r="B49" i="96" s="1"/>
  <c r="B59" i="96" s="1"/>
  <c r="B15" i="96"/>
  <c r="B11" i="96"/>
  <c r="B24" i="96" s="1"/>
  <c r="B16" i="95" l="1"/>
  <c r="B15" i="95"/>
  <c r="B10" i="95"/>
  <c r="B18" i="95" s="1"/>
  <c r="B58" i="94"/>
  <c r="B39" i="94"/>
  <c r="B33" i="94"/>
  <c r="B48" i="94" s="1"/>
  <c r="B33" i="93"/>
  <c r="B48" i="93" s="1"/>
  <c r="B15" i="94"/>
  <c r="B11" i="94"/>
  <c r="B24" i="94" s="1"/>
  <c r="B58" i="93"/>
  <c r="B39" i="93"/>
  <c r="B15" i="93"/>
  <c r="B11" i="93"/>
  <c r="B24" i="93" s="1"/>
  <c r="N40" i="92"/>
  <c r="F26" i="86"/>
  <c r="B49" i="94" l="1"/>
  <c r="B59" i="94" s="1"/>
  <c r="B49" i="93"/>
  <c r="B59" i="93" s="1"/>
  <c r="C9" i="93" l="1"/>
  <c r="C10" i="93"/>
  <c r="A43" i="82"/>
  <c r="F8" i="53" l="1"/>
  <c r="E8" i="53"/>
  <c r="B7" i="74" l="1"/>
  <c r="C9" i="73" l="1"/>
  <c r="B9" i="73"/>
  <c r="D7" i="73"/>
  <c r="D6" i="73"/>
  <c r="D5" i="73"/>
  <c r="D4" i="73"/>
  <c r="C8" i="71"/>
  <c r="D7" i="71"/>
  <c r="D6" i="71"/>
  <c r="D5" i="71"/>
  <c r="B8" i="71"/>
  <c r="D8" i="73" l="1"/>
  <c r="D9" i="73" s="1"/>
  <c r="D4" i="71"/>
  <c r="D8" i="71" s="1"/>
  <c r="C14" i="70" l="1"/>
  <c r="B14" i="70"/>
  <c r="F13" i="70"/>
  <c r="E13" i="70"/>
  <c r="F12" i="70"/>
  <c r="E12" i="70"/>
  <c r="F11" i="70"/>
  <c r="E11" i="70"/>
  <c r="F10" i="70"/>
  <c r="E10" i="70"/>
  <c r="F9" i="70"/>
  <c r="E9" i="70"/>
  <c r="F6" i="70"/>
  <c r="E6" i="70"/>
  <c r="F7" i="70"/>
  <c r="F5" i="70"/>
  <c r="E5" i="70"/>
  <c r="F14" i="70" l="1"/>
  <c r="E7" i="70"/>
  <c r="E14" i="70"/>
  <c r="G14" i="60" l="1"/>
  <c r="F14" i="60"/>
  <c r="E14" i="60"/>
  <c r="D14" i="60"/>
  <c r="C14" i="60"/>
  <c r="B14" i="60"/>
  <c r="G13" i="60"/>
  <c r="F13" i="60"/>
  <c r="E13" i="60"/>
  <c r="D13" i="60"/>
  <c r="C13" i="60"/>
  <c r="B13" i="60"/>
  <c r="G7" i="60"/>
  <c r="F7" i="60"/>
  <c r="E7" i="60"/>
  <c r="D7" i="60"/>
  <c r="C7" i="60"/>
  <c r="B7" i="60"/>
  <c r="J14" i="46"/>
  <c r="I14" i="46"/>
  <c r="H14" i="46"/>
  <c r="G14" i="46"/>
  <c r="E13" i="46"/>
  <c r="E15" i="46" s="1"/>
  <c r="D13" i="46"/>
  <c r="D15" i="46" s="1"/>
  <c r="C13" i="46"/>
  <c r="C15" i="46" s="1"/>
  <c r="B13" i="46"/>
  <c r="B15" i="46" s="1"/>
  <c r="J12" i="46"/>
  <c r="I12" i="46"/>
  <c r="H12" i="46"/>
  <c r="G12" i="46"/>
  <c r="J11" i="46"/>
  <c r="I11" i="46"/>
  <c r="H11" i="46"/>
  <c r="G11" i="46"/>
  <c r="J10" i="46"/>
  <c r="I10" i="46"/>
  <c r="H10" i="46"/>
  <c r="G10" i="46"/>
  <c r="J9" i="46"/>
  <c r="I9" i="46"/>
  <c r="H9" i="46"/>
  <c r="G9" i="46"/>
  <c r="J8" i="46"/>
  <c r="I8" i="46"/>
  <c r="H8" i="46"/>
  <c r="G8" i="46"/>
  <c r="J7" i="46"/>
  <c r="I7" i="46"/>
  <c r="H7" i="46"/>
  <c r="G7" i="46"/>
  <c r="J6" i="46"/>
  <c r="I6" i="46"/>
  <c r="H6" i="46"/>
  <c r="G6" i="46"/>
  <c r="D15" i="60" l="1"/>
  <c r="E15" i="60"/>
  <c r="B15" i="60"/>
  <c r="C15" i="60"/>
  <c r="G15" i="60"/>
  <c r="F15" i="60"/>
  <c r="I13" i="46"/>
  <c r="J15" i="46"/>
  <c r="I15" i="46"/>
  <c r="H15" i="46"/>
  <c r="G15" i="46"/>
  <c r="G13" i="46"/>
  <c r="H13" i="46"/>
  <c r="J13" i="46"/>
  <c r="B32" i="45" l="1"/>
  <c r="C34" i="44"/>
  <c r="B34" i="44"/>
  <c r="D33" i="44"/>
  <c r="D32" i="44"/>
  <c r="D10" i="43"/>
  <c r="C10" i="43"/>
  <c r="B10" i="43"/>
  <c r="J9" i="43"/>
  <c r="I9" i="43"/>
  <c r="H9" i="43"/>
  <c r="G9" i="43"/>
  <c r="J8" i="43"/>
  <c r="I8" i="43"/>
  <c r="H8" i="43"/>
  <c r="G8" i="43"/>
  <c r="I7" i="43"/>
  <c r="H7" i="43"/>
  <c r="G7" i="43"/>
  <c r="E10" i="43"/>
  <c r="J6" i="43"/>
  <c r="I6" i="43"/>
  <c r="H6" i="43"/>
  <c r="G6" i="43"/>
  <c r="C11" i="42"/>
  <c r="B11" i="42"/>
  <c r="D10" i="42"/>
  <c r="D9" i="42"/>
  <c r="D8" i="42"/>
  <c r="D7" i="42"/>
  <c r="D6" i="42"/>
  <c r="D5" i="42"/>
  <c r="C11" i="41"/>
  <c r="B11" i="41"/>
  <c r="D10" i="41"/>
  <c r="D9" i="41"/>
  <c r="D8" i="41"/>
  <c r="D7" i="41"/>
  <c r="D6" i="41"/>
  <c r="D5" i="41"/>
  <c r="D11" i="41" s="1"/>
  <c r="J13" i="40"/>
  <c r="H13" i="40"/>
  <c r="H11" i="40"/>
  <c r="G11" i="40"/>
  <c r="J11" i="40"/>
  <c r="E10" i="40"/>
  <c r="D10" i="40"/>
  <c r="C10" i="40"/>
  <c r="C12" i="40" s="1"/>
  <c r="C14" i="40" s="1"/>
  <c r="B10" i="40"/>
  <c r="B12" i="40" s="1"/>
  <c r="B14" i="40" s="1"/>
  <c r="J9" i="40"/>
  <c r="I9" i="40"/>
  <c r="H9" i="40"/>
  <c r="G9" i="40"/>
  <c r="J8" i="40"/>
  <c r="I8" i="40"/>
  <c r="H8" i="40"/>
  <c r="G8" i="40"/>
  <c r="J7" i="40"/>
  <c r="I7" i="40"/>
  <c r="H7" i="40"/>
  <c r="G7" i="40"/>
  <c r="J6" i="40"/>
  <c r="I6" i="40"/>
  <c r="H6" i="40"/>
  <c r="G6" i="40"/>
  <c r="I10" i="40" l="1"/>
  <c r="D34" i="44"/>
  <c r="H10" i="43"/>
  <c r="D11" i="42"/>
  <c r="H10" i="40"/>
  <c r="E12" i="40"/>
  <c r="J12" i="40" s="1"/>
  <c r="I13" i="40"/>
  <c r="J10" i="43"/>
  <c r="I10" i="43"/>
  <c r="J7" i="43"/>
  <c r="G10" i="43"/>
  <c r="J10" i="40"/>
  <c r="G10" i="40"/>
  <c r="I11" i="40"/>
  <c r="D12" i="40"/>
  <c r="G13" i="40"/>
  <c r="I12" i="40" l="1"/>
  <c r="E14" i="40"/>
  <c r="I14" i="40" s="1"/>
  <c r="G12" i="40"/>
  <c r="H12" i="40"/>
  <c r="D14" i="40"/>
  <c r="J14" i="40" l="1"/>
  <c r="H14" i="40"/>
  <c r="G14" i="40"/>
  <c r="C7" i="98" l="1"/>
  <c r="B7" i="98"/>
  <c r="D7" i="98" l="1"/>
  <c r="C28" i="97"/>
  <c r="B29" i="97"/>
  <c r="B28" i="97"/>
  <c r="C59" i="96"/>
  <c r="G58" i="96"/>
  <c r="C58" i="96"/>
  <c r="H57" i="96"/>
  <c r="G57" i="96"/>
  <c r="C57" i="96"/>
  <c r="H56" i="96"/>
  <c r="G56" i="96"/>
  <c r="C56" i="96"/>
  <c r="H55" i="96"/>
  <c r="G55" i="96"/>
  <c r="C55" i="96"/>
  <c r="H54" i="96"/>
  <c r="G54" i="96"/>
  <c r="C54" i="96"/>
  <c r="H53" i="96"/>
  <c r="G53" i="96"/>
  <c r="C53" i="96"/>
  <c r="H52" i="96"/>
  <c r="G52" i="96"/>
  <c r="C52" i="96"/>
  <c r="G51" i="96"/>
  <c r="C51" i="96"/>
  <c r="H50" i="96"/>
  <c r="G50" i="96"/>
  <c r="C50" i="96"/>
  <c r="C49" i="96"/>
  <c r="C48" i="96"/>
  <c r="H46" i="96"/>
  <c r="G46" i="96"/>
  <c r="C46" i="96"/>
  <c r="H45" i="96"/>
  <c r="G45" i="96"/>
  <c r="C45" i="96"/>
  <c r="H44" i="96"/>
  <c r="G44" i="96"/>
  <c r="C44" i="96"/>
  <c r="H43" i="96"/>
  <c r="G43" i="96"/>
  <c r="C43" i="96"/>
  <c r="H42" i="96"/>
  <c r="G42" i="96"/>
  <c r="C42" i="96"/>
  <c r="H41" i="96"/>
  <c r="G41" i="96"/>
  <c r="C41" i="96"/>
  <c r="H40" i="96"/>
  <c r="G40" i="96"/>
  <c r="C40" i="96"/>
  <c r="H39" i="96"/>
  <c r="C39" i="96"/>
  <c r="H38" i="96"/>
  <c r="G38" i="96"/>
  <c r="C38" i="96"/>
  <c r="H37" i="96"/>
  <c r="G37" i="96"/>
  <c r="C37" i="96"/>
  <c r="H36" i="96"/>
  <c r="G36" i="96"/>
  <c r="C36" i="96"/>
  <c r="H35" i="96"/>
  <c r="G35" i="96"/>
  <c r="C35" i="96"/>
  <c r="H34" i="96"/>
  <c r="G34" i="96"/>
  <c r="C34" i="96"/>
  <c r="H33" i="96"/>
  <c r="C33" i="96"/>
  <c r="H32" i="96"/>
  <c r="G32" i="96"/>
  <c r="C32" i="96"/>
  <c r="H31" i="96"/>
  <c r="G31" i="96"/>
  <c r="C31" i="96"/>
  <c r="H30" i="96"/>
  <c r="G30" i="96"/>
  <c r="C30" i="96"/>
  <c r="H29" i="96"/>
  <c r="G29" i="96"/>
  <c r="C29" i="96"/>
  <c r="H28" i="96"/>
  <c r="G28" i="96"/>
  <c r="C28" i="96"/>
  <c r="H27" i="96"/>
  <c r="G27" i="96"/>
  <c r="C27" i="96"/>
  <c r="H26" i="96"/>
  <c r="G26" i="96"/>
  <c r="C26" i="96"/>
  <c r="H25" i="96"/>
  <c r="G25" i="96"/>
  <c r="C25" i="96"/>
  <c r="C24" i="96"/>
  <c r="H23" i="96"/>
  <c r="G23" i="96"/>
  <c r="C23" i="96"/>
  <c r="H22" i="96"/>
  <c r="G22" i="96"/>
  <c r="C22" i="96"/>
  <c r="H20" i="96"/>
  <c r="G20" i="96"/>
  <c r="C20" i="96"/>
  <c r="H19" i="96"/>
  <c r="G19" i="96"/>
  <c r="C19" i="96"/>
  <c r="H18" i="96"/>
  <c r="G18" i="96"/>
  <c r="C18" i="96"/>
  <c r="H17" i="96"/>
  <c r="G17" i="96"/>
  <c r="C17" i="96"/>
  <c r="H16" i="96"/>
  <c r="G16" i="96"/>
  <c r="C16" i="96"/>
  <c r="H15" i="96"/>
  <c r="C15" i="96"/>
  <c r="H14" i="96"/>
  <c r="G14" i="96"/>
  <c r="C14" i="96"/>
  <c r="H13" i="96"/>
  <c r="G13" i="96"/>
  <c r="C13" i="96"/>
  <c r="H12" i="96"/>
  <c r="G12" i="96"/>
  <c r="C12" i="96"/>
  <c r="H11" i="96"/>
  <c r="C11" i="96"/>
  <c r="H8" i="96"/>
  <c r="G8" i="96"/>
  <c r="C8" i="96"/>
  <c r="H7" i="96"/>
  <c r="G7" i="96"/>
  <c r="C7" i="96"/>
  <c r="H6" i="96"/>
  <c r="G6" i="96"/>
  <c r="C6" i="96"/>
  <c r="H5" i="96"/>
  <c r="G5" i="96"/>
  <c r="C5" i="96"/>
  <c r="C18" i="95"/>
  <c r="H17" i="95"/>
  <c r="G17" i="95"/>
  <c r="C17" i="95"/>
  <c r="C16" i="95"/>
  <c r="C15" i="95"/>
  <c r="H14" i="95"/>
  <c r="G14" i="95"/>
  <c r="C14" i="95"/>
  <c r="H13" i="95"/>
  <c r="G13" i="95"/>
  <c r="C13" i="95"/>
  <c r="H12" i="95"/>
  <c r="G12" i="95"/>
  <c r="C12" i="95"/>
  <c r="H11" i="95"/>
  <c r="G11" i="95"/>
  <c r="C11" i="95"/>
  <c r="H10" i="95"/>
  <c r="G10" i="95"/>
  <c r="C10" i="95"/>
  <c r="H9" i="95"/>
  <c r="G9" i="95"/>
  <c r="C9" i="95"/>
  <c r="H8" i="95"/>
  <c r="G8" i="95"/>
  <c r="C8" i="95"/>
  <c r="H7" i="95"/>
  <c r="G7" i="95"/>
  <c r="C7" i="95"/>
  <c r="H6" i="95"/>
  <c r="G6" i="95"/>
  <c r="C6" i="95"/>
  <c r="H5" i="95"/>
  <c r="G5" i="95"/>
  <c r="C5" i="95"/>
  <c r="C59" i="94"/>
  <c r="H58" i="94"/>
  <c r="G58" i="94"/>
  <c r="C58" i="94"/>
  <c r="H57" i="94"/>
  <c r="G57" i="94"/>
  <c r="C57" i="94"/>
  <c r="H56" i="94"/>
  <c r="G56" i="94"/>
  <c r="C56" i="94"/>
  <c r="H55" i="94"/>
  <c r="G55" i="94"/>
  <c r="C55" i="94"/>
  <c r="H54" i="94"/>
  <c r="G54" i="94"/>
  <c r="C54" i="94"/>
  <c r="H50" i="94"/>
  <c r="G50" i="94"/>
  <c r="C50" i="94"/>
  <c r="C49" i="94"/>
  <c r="C48" i="94"/>
  <c r="G46" i="94"/>
  <c r="C46" i="94"/>
  <c r="H45" i="94"/>
  <c r="G45" i="94"/>
  <c r="C45" i="94"/>
  <c r="H44" i="94"/>
  <c r="G44" i="94"/>
  <c r="C44" i="94"/>
  <c r="H43" i="94"/>
  <c r="G43" i="94"/>
  <c r="C43" i="94"/>
  <c r="H42" i="94"/>
  <c r="G42" i="94"/>
  <c r="C42" i="94"/>
  <c r="H41" i="94"/>
  <c r="G41" i="94"/>
  <c r="C41" i="94"/>
  <c r="H40" i="94"/>
  <c r="G40" i="94"/>
  <c r="C40" i="94"/>
  <c r="H39" i="94"/>
  <c r="C39" i="94"/>
  <c r="H38" i="94"/>
  <c r="G38" i="94"/>
  <c r="C38" i="94"/>
  <c r="H35" i="94"/>
  <c r="G35" i="94"/>
  <c r="C35" i="94"/>
  <c r="H33" i="94"/>
  <c r="G33" i="94"/>
  <c r="C33" i="94"/>
  <c r="H31" i="94"/>
  <c r="G31" i="94"/>
  <c r="C31" i="94"/>
  <c r="H30" i="94"/>
  <c r="G30" i="94"/>
  <c r="C30" i="94"/>
  <c r="H29" i="94"/>
  <c r="G29" i="94"/>
  <c r="C29" i="94"/>
  <c r="G28" i="94"/>
  <c r="C28" i="94"/>
  <c r="G27" i="94"/>
  <c r="C27" i="94"/>
  <c r="H26" i="94"/>
  <c r="G26" i="94"/>
  <c r="C26" i="94"/>
  <c r="H25" i="94"/>
  <c r="G25" i="94"/>
  <c r="C25" i="94"/>
  <c r="C24" i="94"/>
  <c r="H23" i="94"/>
  <c r="G23" i="94"/>
  <c r="C23" i="94"/>
  <c r="H22" i="94"/>
  <c r="G22" i="94"/>
  <c r="C22" i="94"/>
  <c r="H19" i="94"/>
  <c r="G19" i="94"/>
  <c r="C19" i="94"/>
  <c r="H18" i="94"/>
  <c r="G18" i="94"/>
  <c r="C18" i="94"/>
  <c r="H17" i="94"/>
  <c r="G17" i="94"/>
  <c r="C17" i="94"/>
  <c r="H16" i="94"/>
  <c r="G16" i="94"/>
  <c r="C16" i="94"/>
  <c r="H15" i="94"/>
  <c r="G15" i="94"/>
  <c r="C15" i="94"/>
  <c r="H14" i="94"/>
  <c r="G14" i="94"/>
  <c r="C14" i="94"/>
  <c r="H13" i="94"/>
  <c r="G13" i="94"/>
  <c r="C13" i="94"/>
  <c r="H12" i="94"/>
  <c r="G12" i="94"/>
  <c r="C12" i="94"/>
  <c r="C11" i="94"/>
  <c r="G10" i="94"/>
  <c r="G9" i="94"/>
  <c r="H8" i="94"/>
  <c r="G8" i="94"/>
  <c r="C8" i="94"/>
  <c r="H7" i="94"/>
  <c r="G7" i="94"/>
  <c r="C7" i="94"/>
  <c r="H6" i="94"/>
  <c r="G6" i="94"/>
  <c r="C6" i="94"/>
  <c r="H5" i="94"/>
  <c r="G5" i="94"/>
  <c r="C5" i="94"/>
  <c r="C59" i="93"/>
  <c r="H58" i="93"/>
  <c r="C58" i="93"/>
  <c r="H57" i="93"/>
  <c r="G57" i="93"/>
  <c r="C57" i="93"/>
  <c r="H56" i="93"/>
  <c r="G56" i="93"/>
  <c r="C56" i="93"/>
  <c r="H55" i="93"/>
  <c r="G55" i="93"/>
  <c r="C55" i="93"/>
  <c r="H54" i="93"/>
  <c r="G54" i="93"/>
  <c r="C54" i="93"/>
  <c r="H53" i="93"/>
  <c r="G53" i="93"/>
  <c r="C53" i="93"/>
  <c r="H52" i="93"/>
  <c r="G52" i="93"/>
  <c r="C52" i="93"/>
  <c r="G51" i="93"/>
  <c r="C51" i="93"/>
  <c r="H50" i="93"/>
  <c r="G50" i="93"/>
  <c r="C50" i="93"/>
  <c r="C49" i="93"/>
  <c r="C48" i="93"/>
  <c r="H46" i="93"/>
  <c r="G46" i="93"/>
  <c r="C46" i="93"/>
  <c r="H45" i="93"/>
  <c r="G45" i="93"/>
  <c r="C45" i="93"/>
  <c r="H44" i="93"/>
  <c r="G44" i="93"/>
  <c r="C44" i="93"/>
  <c r="H43" i="93"/>
  <c r="G43" i="93"/>
  <c r="C43" i="93"/>
  <c r="H42" i="93"/>
  <c r="G42" i="93"/>
  <c r="C42" i="93"/>
  <c r="H41" i="93"/>
  <c r="G41" i="93"/>
  <c r="C41" i="93"/>
  <c r="H40" i="93"/>
  <c r="G40" i="93"/>
  <c r="C40" i="93"/>
  <c r="H39" i="93"/>
  <c r="C39" i="93"/>
  <c r="H38" i="93"/>
  <c r="G38" i="93"/>
  <c r="C38" i="93"/>
  <c r="H37" i="93"/>
  <c r="G37" i="93"/>
  <c r="C37" i="93"/>
  <c r="H36" i="93"/>
  <c r="G36" i="93"/>
  <c r="C36" i="93"/>
  <c r="H34" i="93"/>
  <c r="G34" i="93"/>
  <c r="C34" i="93"/>
  <c r="H33" i="93"/>
  <c r="C33" i="93"/>
  <c r="H32" i="93"/>
  <c r="G32" i="93"/>
  <c r="C32" i="93"/>
  <c r="H31" i="93"/>
  <c r="G31" i="93"/>
  <c r="C31" i="93"/>
  <c r="H30" i="93"/>
  <c r="G30" i="93"/>
  <c r="C30" i="93"/>
  <c r="H29" i="93"/>
  <c r="G29" i="93"/>
  <c r="C29" i="93"/>
  <c r="H28" i="93"/>
  <c r="G28" i="93"/>
  <c r="C28" i="93"/>
  <c r="H27" i="93"/>
  <c r="G27" i="93"/>
  <c r="C27" i="93"/>
  <c r="H26" i="93"/>
  <c r="G26" i="93"/>
  <c r="C26" i="93"/>
  <c r="H25" i="93"/>
  <c r="G25" i="93"/>
  <c r="C25" i="93"/>
  <c r="C24" i="93"/>
  <c r="H23" i="93"/>
  <c r="G23" i="93"/>
  <c r="C23" i="93"/>
  <c r="H22" i="93"/>
  <c r="G22" i="93"/>
  <c r="C22" i="93"/>
  <c r="H20" i="93"/>
  <c r="G20" i="93"/>
  <c r="C20" i="93"/>
  <c r="H19" i="93"/>
  <c r="G19" i="93"/>
  <c r="C19" i="93"/>
  <c r="H18" i="93"/>
  <c r="G18" i="93"/>
  <c r="C18" i="93"/>
  <c r="H17" i="93"/>
  <c r="G17" i="93"/>
  <c r="C17" i="93"/>
  <c r="H16" i="93"/>
  <c r="G16" i="93"/>
  <c r="C16" i="93"/>
  <c r="C15" i="93"/>
  <c r="H14" i="93"/>
  <c r="G14" i="93"/>
  <c r="C14" i="93"/>
  <c r="H13" i="93"/>
  <c r="G13" i="93"/>
  <c r="C13" i="93"/>
  <c r="H12" i="93"/>
  <c r="G12" i="93"/>
  <c r="C12" i="93"/>
  <c r="H11" i="93"/>
  <c r="C11" i="93"/>
  <c r="H8" i="93"/>
  <c r="G8" i="93"/>
  <c r="C8" i="93"/>
  <c r="H7" i="93"/>
  <c r="G7" i="93"/>
  <c r="C7" i="93"/>
  <c r="H6" i="93"/>
  <c r="G6" i="93"/>
  <c r="C6" i="93"/>
  <c r="H5" i="93"/>
  <c r="G5" i="93"/>
  <c r="C5" i="93"/>
  <c r="M40" i="92"/>
  <c r="K39" i="92"/>
  <c r="L40" i="92" s="1"/>
  <c r="J39" i="92"/>
  <c r="J40" i="92" s="1"/>
  <c r="I39" i="92"/>
  <c r="H39" i="92"/>
  <c r="G39" i="92"/>
  <c r="F39" i="92"/>
  <c r="F40" i="92" s="1"/>
  <c r="E39" i="92"/>
  <c r="D39" i="92"/>
  <c r="C39" i="92"/>
  <c r="B39" i="92"/>
  <c r="F7" i="91"/>
  <c r="E7" i="91"/>
  <c r="F6" i="91"/>
  <c r="E6" i="91"/>
  <c r="E5" i="91"/>
  <c r="C40" i="92" l="1"/>
  <c r="G40" i="92"/>
  <c r="D40" i="92"/>
  <c r="H40" i="92"/>
  <c r="E40" i="92"/>
  <c r="I40" i="92"/>
  <c r="H58" i="96"/>
  <c r="G33" i="96"/>
  <c r="G15" i="96"/>
  <c r="B27" i="97"/>
  <c r="H11" i="94"/>
  <c r="G15" i="93"/>
  <c r="H15" i="93"/>
  <c r="G11" i="96"/>
  <c r="G39" i="96"/>
  <c r="H16" i="95"/>
  <c r="G16" i="95"/>
  <c r="G15" i="95"/>
  <c r="H15" i="95"/>
  <c r="G11" i="94"/>
  <c r="G39" i="94"/>
  <c r="G33" i="93"/>
  <c r="G58" i="93"/>
  <c r="G11" i="93"/>
  <c r="G39" i="93"/>
  <c r="K40" i="92"/>
  <c r="G48" i="96" l="1"/>
  <c r="H48" i="96"/>
  <c r="G24" i="96"/>
  <c r="H24" i="96"/>
  <c r="H18" i="95"/>
  <c r="G18" i="95"/>
  <c r="E14" i="95"/>
  <c r="E13" i="95"/>
  <c r="E12" i="95"/>
  <c r="E11" i="95"/>
  <c r="E10" i="95"/>
  <c r="E18" i="95"/>
  <c r="E9" i="95"/>
  <c r="E8" i="95"/>
  <c r="E7" i="95"/>
  <c r="E6" i="95"/>
  <c r="E5" i="95"/>
  <c r="E17" i="95"/>
  <c r="E15" i="95"/>
  <c r="E16" i="95"/>
  <c r="H24" i="94"/>
  <c r="G24" i="94"/>
  <c r="G48" i="94"/>
  <c r="H48" i="94"/>
  <c r="G24" i="93"/>
  <c r="H24" i="93"/>
  <c r="G48" i="93"/>
  <c r="H48" i="93"/>
  <c r="H49" i="96" l="1"/>
  <c r="G49" i="96"/>
  <c r="G49" i="94"/>
  <c r="H49" i="94"/>
  <c r="G49" i="93"/>
  <c r="E34" i="93"/>
  <c r="H49" i="93"/>
  <c r="E49" i="96" l="1"/>
  <c r="E34" i="96"/>
  <c r="C29" i="97"/>
  <c r="C27" i="97" s="1"/>
  <c r="E49" i="93"/>
  <c r="H59" i="96"/>
  <c r="E57" i="96"/>
  <c r="E56" i="96"/>
  <c r="E55" i="96"/>
  <c r="E54" i="96"/>
  <c r="E53" i="96"/>
  <c r="E52" i="96"/>
  <c r="E51" i="96"/>
  <c r="E50" i="96"/>
  <c r="E32" i="96"/>
  <c r="E31" i="96"/>
  <c r="E30" i="96"/>
  <c r="E29" i="96"/>
  <c r="E28" i="96"/>
  <c r="E27" i="96"/>
  <c r="E26" i="96"/>
  <c r="E25" i="96"/>
  <c r="E38" i="96"/>
  <c r="E8" i="96"/>
  <c r="E5" i="96"/>
  <c r="G59" i="96"/>
  <c r="E23" i="96"/>
  <c r="E22" i="96"/>
  <c r="E20" i="96"/>
  <c r="E19" i="96"/>
  <c r="E18" i="96"/>
  <c r="E17" i="96"/>
  <c r="E16" i="96"/>
  <c r="E15" i="96"/>
  <c r="E37" i="96"/>
  <c r="E36" i="96"/>
  <c r="E35" i="96"/>
  <c r="E33" i="96"/>
  <c r="E6" i="96"/>
  <c r="E59" i="96"/>
  <c r="E46" i="96"/>
  <c r="E45" i="96"/>
  <c r="E44" i="96"/>
  <c r="E43" i="96"/>
  <c r="E42" i="96"/>
  <c r="E41" i="96"/>
  <c r="E40" i="96"/>
  <c r="E14" i="96"/>
  <c r="E13" i="96"/>
  <c r="E12" i="96"/>
  <c r="E58" i="96"/>
  <c r="E7" i="96"/>
  <c r="E11" i="96"/>
  <c r="E39" i="96"/>
  <c r="E24" i="96"/>
  <c r="E48" i="96"/>
  <c r="H59" i="94"/>
  <c r="E57" i="94"/>
  <c r="E56" i="94"/>
  <c r="E55" i="94"/>
  <c r="E54" i="94"/>
  <c r="E50" i="94"/>
  <c r="E31" i="94"/>
  <c r="E30" i="94"/>
  <c r="E29" i="94"/>
  <c r="E28" i="94"/>
  <c r="E27" i="94"/>
  <c r="E26" i="94"/>
  <c r="E25" i="94"/>
  <c r="E9" i="94"/>
  <c r="E12" i="94"/>
  <c r="E58" i="94"/>
  <c r="E35" i="94"/>
  <c r="E8" i="94"/>
  <c r="E6" i="94"/>
  <c r="G59" i="94"/>
  <c r="E23" i="94"/>
  <c r="E22" i="94"/>
  <c r="E19" i="94"/>
  <c r="E18" i="94"/>
  <c r="E17" i="94"/>
  <c r="E16" i="94"/>
  <c r="E14" i="94"/>
  <c r="E13" i="94"/>
  <c r="E10" i="94"/>
  <c r="E7" i="94"/>
  <c r="E5" i="94"/>
  <c r="E59" i="94"/>
  <c r="E46" i="94"/>
  <c r="E45" i="94"/>
  <c r="E44" i="94"/>
  <c r="E43" i="94"/>
  <c r="E42" i="94"/>
  <c r="E41" i="94"/>
  <c r="E40" i="94"/>
  <c r="E38" i="94"/>
  <c r="E33" i="94"/>
  <c r="E39" i="94"/>
  <c r="E11" i="94"/>
  <c r="E15" i="94"/>
  <c r="E24" i="94"/>
  <c r="E48" i="94"/>
  <c r="E49" i="94"/>
  <c r="H59" i="93"/>
  <c r="E57" i="93"/>
  <c r="E56" i="93"/>
  <c r="E55" i="93"/>
  <c r="E54" i="93"/>
  <c r="E53" i="93"/>
  <c r="E52" i="93"/>
  <c r="E51" i="93"/>
  <c r="E50" i="93"/>
  <c r="E32" i="93"/>
  <c r="E31" i="93"/>
  <c r="E30" i="93"/>
  <c r="E29" i="93"/>
  <c r="E28" i="93"/>
  <c r="E27" i="93"/>
  <c r="E26" i="93"/>
  <c r="E25" i="93"/>
  <c r="E37" i="93"/>
  <c r="G59" i="93"/>
  <c r="E23" i="93"/>
  <c r="E22" i="93"/>
  <c r="E20" i="93"/>
  <c r="E19" i="93"/>
  <c r="E18" i="93"/>
  <c r="E17" i="93"/>
  <c r="E16" i="93"/>
  <c r="E10" i="93"/>
  <c r="E8" i="93"/>
  <c r="E7" i="93"/>
  <c r="E6" i="93"/>
  <c r="E5" i="93"/>
  <c r="E13" i="93"/>
  <c r="E9" i="93"/>
  <c r="E38" i="93"/>
  <c r="E36" i="93"/>
  <c r="E59" i="93"/>
  <c r="E46" i="93"/>
  <c r="E45" i="93"/>
  <c r="E44" i="93"/>
  <c r="E43" i="93"/>
  <c r="E42" i="93"/>
  <c r="E41" i="93"/>
  <c r="E40" i="93"/>
  <c r="E14" i="93"/>
  <c r="E12" i="93"/>
  <c r="E58" i="93"/>
  <c r="E33" i="93"/>
  <c r="E39" i="93"/>
  <c r="E15" i="93"/>
  <c r="E11" i="93"/>
  <c r="E24" i="93"/>
  <c r="E48" i="93"/>
  <c r="C11" i="90" l="1"/>
  <c r="B11" i="90"/>
  <c r="E10" i="90"/>
  <c r="F9" i="90"/>
  <c r="E9" i="90"/>
  <c r="F8" i="90"/>
  <c r="E8" i="90"/>
  <c r="F7" i="90"/>
  <c r="E7" i="90"/>
  <c r="F6" i="90"/>
  <c r="E6" i="90"/>
  <c r="F5" i="90"/>
  <c r="E5" i="90"/>
  <c r="D31" i="89"/>
  <c r="E29" i="89" s="1"/>
  <c r="B31" i="89"/>
  <c r="C31" i="89" s="1"/>
  <c r="C30" i="89"/>
  <c r="C26" i="89"/>
  <c r="C16" i="88"/>
  <c r="B16" i="88"/>
  <c r="F15" i="88"/>
  <c r="E15" i="88"/>
  <c r="F14" i="88"/>
  <c r="E14" i="88"/>
  <c r="C13" i="88"/>
  <c r="B13" i="88"/>
  <c r="F12" i="88"/>
  <c r="E12" i="88"/>
  <c r="F11" i="88"/>
  <c r="E11" i="88"/>
  <c r="C10" i="88"/>
  <c r="B10" i="88"/>
  <c r="F9" i="88"/>
  <c r="E9" i="88"/>
  <c r="F8" i="88"/>
  <c r="E8" i="88"/>
  <c r="C7" i="88"/>
  <c r="B7" i="88"/>
  <c r="F6" i="88"/>
  <c r="E6" i="88"/>
  <c r="F5" i="88"/>
  <c r="E5" i="88"/>
  <c r="C45" i="87"/>
  <c r="B45" i="87"/>
  <c r="F28" i="86"/>
  <c r="E28" i="86"/>
  <c r="F27" i="86"/>
  <c r="E27" i="86"/>
  <c r="E26" i="86"/>
  <c r="D7" i="85"/>
  <c r="B7" i="85"/>
  <c r="C7" i="85" s="1"/>
  <c r="H6" i="85"/>
  <c r="G6" i="85"/>
  <c r="H5" i="85"/>
  <c r="G5" i="85"/>
  <c r="D9" i="84"/>
  <c r="C24" i="77" s="1"/>
  <c r="B9" i="84"/>
  <c r="C9" i="84" s="1"/>
  <c r="H8" i="84"/>
  <c r="G8" i="84"/>
  <c r="C8" i="84"/>
  <c r="H7" i="84"/>
  <c r="G7" i="84"/>
  <c r="C7" i="84"/>
  <c r="H6" i="84"/>
  <c r="G6" i="84"/>
  <c r="E6" i="84"/>
  <c r="C6" i="84"/>
  <c r="H5" i="84"/>
  <c r="G5" i="84"/>
  <c r="C5" i="84"/>
  <c r="B17" i="88" l="1"/>
  <c r="E8" i="84"/>
  <c r="C27" i="89"/>
  <c r="F11" i="90"/>
  <c r="G7" i="85"/>
  <c r="C40" i="77"/>
  <c r="E11" i="90"/>
  <c r="F16" i="88"/>
  <c r="F13" i="88"/>
  <c r="E5" i="84"/>
  <c r="E7" i="84"/>
  <c r="C28" i="89"/>
  <c r="C29" i="89"/>
  <c r="F10" i="88"/>
  <c r="C17" i="88"/>
  <c r="E17" i="88" s="1"/>
  <c r="E16" i="88"/>
  <c r="E13" i="88"/>
  <c r="E10" i="88"/>
  <c r="E7" i="88"/>
  <c r="F7" i="88"/>
  <c r="E6" i="85"/>
  <c r="E5" i="85"/>
  <c r="H7" i="85"/>
  <c r="C5" i="85"/>
  <c r="C6" i="85"/>
  <c r="H9" i="84"/>
  <c r="G9" i="84"/>
  <c r="E26" i="89"/>
  <c r="E28" i="89"/>
  <c r="E30" i="89"/>
  <c r="E31" i="89"/>
  <c r="E27" i="89"/>
  <c r="E7" i="85"/>
  <c r="E9" i="84"/>
  <c r="F17" i="88" l="1"/>
  <c r="B17" i="77"/>
  <c r="F15" i="66" l="1"/>
  <c r="C15" i="66" l="1"/>
  <c r="G16" i="66"/>
  <c r="E15" i="66"/>
  <c r="E5" i="1"/>
  <c r="B41" i="77" l="1"/>
  <c r="F39" i="77"/>
  <c r="E39" i="77"/>
  <c r="B32" i="37" l="1"/>
  <c r="B17" i="26" l="1"/>
  <c r="D41" i="57" l="1"/>
  <c r="C32" i="77" l="1"/>
  <c r="A73" i="82" l="1"/>
  <c r="A74" i="82"/>
  <c r="A72" i="82" l="1"/>
  <c r="A71" i="82"/>
  <c r="A70" i="82"/>
  <c r="A69" i="82"/>
  <c r="A68" i="82"/>
  <c r="A67" i="82"/>
  <c r="A66" i="82"/>
  <c r="A65" i="82"/>
  <c r="A64" i="82"/>
  <c r="A63" i="82"/>
  <c r="A62" i="82"/>
  <c r="A61" i="82"/>
  <c r="A60" i="82"/>
  <c r="A59" i="82"/>
  <c r="A58" i="82"/>
  <c r="A57" i="82"/>
  <c r="A56" i="82"/>
  <c r="A55" i="82"/>
  <c r="A54" i="82"/>
  <c r="A52" i="82"/>
  <c r="A51" i="82"/>
  <c r="A50" i="82"/>
  <c r="A49" i="82"/>
  <c r="A48" i="82"/>
  <c r="A47" i="82"/>
  <c r="A46" i="82"/>
  <c r="A45" i="82"/>
  <c r="A44" i="82"/>
  <c r="A42" i="82"/>
  <c r="A41" i="82"/>
  <c r="A40" i="82"/>
  <c r="A39" i="82"/>
  <c r="A38" i="82"/>
  <c r="A37" i="82"/>
  <c r="A36" i="82"/>
  <c r="A35" i="82"/>
  <c r="A34" i="82"/>
  <c r="A33" i="82"/>
  <c r="A32" i="82"/>
  <c r="A31" i="82"/>
  <c r="A30" i="82"/>
  <c r="A29" i="82"/>
  <c r="A28" i="82"/>
  <c r="A27" i="82"/>
  <c r="A26" i="82"/>
  <c r="A25" i="82"/>
  <c r="A24" i="82"/>
  <c r="A23" i="82"/>
  <c r="A22" i="82"/>
  <c r="A21" i="82"/>
  <c r="A20" i="82"/>
  <c r="A19" i="82"/>
  <c r="A18" i="82"/>
  <c r="A17" i="82"/>
  <c r="A16" i="82"/>
  <c r="A15" i="82"/>
  <c r="A14" i="82"/>
  <c r="A13" i="82"/>
  <c r="A12" i="82"/>
  <c r="A11" i="82"/>
  <c r="A10" i="82"/>
  <c r="A9" i="82"/>
  <c r="A8" i="82"/>
  <c r="A7" i="82"/>
  <c r="A6" i="82"/>
  <c r="A5" i="82"/>
  <c r="A4" i="82"/>
  <c r="A3" i="82"/>
  <c r="A2" i="82"/>
  <c r="F14" i="66"/>
  <c r="G15" i="66" s="1"/>
  <c r="E14" i="66" l="1"/>
  <c r="C14" i="66"/>
  <c r="B20" i="75" l="1"/>
  <c r="C16" i="77" l="1"/>
  <c r="C31" i="77" l="1"/>
  <c r="F40" i="77"/>
  <c r="E40" i="77"/>
  <c r="C41" i="77"/>
  <c r="C8" i="77"/>
  <c r="F41" i="77" l="1"/>
  <c r="E41" i="77"/>
  <c r="C27" i="37" l="1"/>
  <c r="C31" i="37"/>
  <c r="C29" i="37"/>
  <c r="C32" i="37"/>
  <c r="H15" i="23"/>
  <c r="H14" i="23"/>
  <c r="H13" i="23"/>
  <c r="H12" i="23"/>
  <c r="H11" i="23"/>
  <c r="H10" i="23"/>
  <c r="H9" i="23"/>
  <c r="H8" i="23"/>
  <c r="H7" i="23"/>
  <c r="H6" i="23"/>
  <c r="H5" i="23"/>
  <c r="H4" i="23"/>
  <c r="E16" i="23"/>
  <c r="F13" i="23" s="1"/>
  <c r="B16" i="23"/>
  <c r="C15" i="23" s="1"/>
  <c r="C28" i="37" l="1"/>
  <c r="C30" i="37"/>
  <c r="C26" i="37"/>
  <c r="H16" i="23"/>
  <c r="I16" i="23" s="1"/>
  <c r="C4" i="23"/>
  <c r="C8" i="23"/>
  <c r="C12" i="23"/>
  <c r="C16" i="23"/>
  <c r="F6" i="23"/>
  <c r="F10" i="23"/>
  <c r="F14" i="23"/>
  <c r="F7" i="23"/>
  <c r="F11" i="23"/>
  <c r="C5" i="23"/>
  <c r="C9" i="23"/>
  <c r="C13" i="23"/>
  <c r="F15" i="23"/>
  <c r="C6" i="23"/>
  <c r="C10" i="23"/>
  <c r="C14" i="23"/>
  <c r="F4" i="23"/>
  <c r="F8" i="23"/>
  <c r="F12" i="23"/>
  <c r="F16" i="23"/>
  <c r="C7" i="23"/>
  <c r="C11" i="23"/>
  <c r="F5" i="23"/>
  <c r="F9" i="23"/>
  <c r="F13" i="66"/>
  <c r="G14" i="66" s="1"/>
  <c r="I8" i="23" l="1"/>
  <c r="I4" i="23"/>
  <c r="I14" i="23"/>
  <c r="I12" i="23"/>
  <c r="I15" i="23"/>
  <c r="I5" i="23"/>
  <c r="I10" i="23"/>
  <c r="I13" i="23"/>
  <c r="I11" i="23"/>
  <c r="I6" i="23"/>
  <c r="I9" i="23"/>
  <c r="I7" i="23"/>
  <c r="E8" i="38"/>
  <c r="E10" i="38" s="1"/>
  <c r="C6" i="1" s="1"/>
  <c r="C7" i="77" s="1"/>
  <c r="D8" i="38"/>
  <c r="D10" i="38" s="1"/>
  <c r="C15" i="77" l="1"/>
  <c r="C23" i="77"/>
  <c r="B33" i="77"/>
  <c r="B25" i="77"/>
  <c r="B9" i="77"/>
  <c r="D40" i="57"/>
  <c r="C8" i="38"/>
  <c r="C10" i="38" s="1"/>
  <c r="B8" i="38"/>
  <c r="B10" i="38" s="1"/>
  <c r="C13" i="66" l="1"/>
  <c r="E13" i="66"/>
  <c r="D33" i="57" l="1"/>
  <c r="D34" i="57"/>
  <c r="D35" i="57"/>
  <c r="D36" i="57"/>
  <c r="D37" i="57"/>
  <c r="D38" i="57"/>
  <c r="D39" i="57"/>
  <c r="D32" i="57"/>
  <c r="F10" i="53"/>
  <c r="E10" i="53"/>
  <c r="C33" i="77" l="1"/>
  <c r="E33" i="77" s="1"/>
  <c r="F32" i="77"/>
  <c r="E32" i="77"/>
  <c r="F31" i="77"/>
  <c r="E31" i="77"/>
  <c r="C25" i="77"/>
  <c r="F24" i="77"/>
  <c r="E24" i="77"/>
  <c r="F23" i="77"/>
  <c r="E23" i="77"/>
  <c r="C17" i="77"/>
  <c r="F16" i="77"/>
  <c r="E16" i="77"/>
  <c r="F15" i="77"/>
  <c r="E15" i="77"/>
  <c r="C9" i="77"/>
  <c r="F8" i="77"/>
  <c r="E8" i="77"/>
  <c r="F7" i="77"/>
  <c r="E7" i="77"/>
  <c r="F12" i="66"/>
  <c r="E12" i="66" s="1"/>
  <c r="F11" i="66"/>
  <c r="C11" i="66" s="1"/>
  <c r="F10" i="66"/>
  <c r="C10" i="66" s="1"/>
  <c r="F9" i="66"/>
  <c r="C9" i="66" s="1"/>
  <c r="F8" i="66"/>
  <c r="C8" i="66" s="1"/>
  <c r="E8" i="66"/>
  <c r="F7" i="66"/>
  <c r="C7" i="66" s="1"/>
  <c r="F6" i="66"/>
  <c r="C6" i="66" s="1"/>
  <c r="F5" i="66"/>
  <c r="C5" i="66" s="1"/>
  <c r="F5" i="58"/>
  <c r="F4" i="58"/>
  <c r="F10" i="59"/>
  <c r="E10" i="59"/>
  <c r="F9" i="59"/>
  <c r="E9" i="59"/>
  <c r="F8" i="59"/>
  <c r="E8" i="59"/>
  <c r="F7" i="59"/>
  <c r="E7" i="59"/>
  <c r="F6" i="59"/>
  <c r="E6" i="59"/>
  <c r="F5" i="59"/>
  <c r="E5" i="58"/>
  <c r="E4" i="58"/>
  <c r="E6" i="66" l="1"/>
  <c r="E10" i="66"/>
  <c r="E7" i="66"/>
  <c r="E9" i="66"/>
  <c r="E11" i="66"/>
  <c r="C12" i="66"/>
  <c r="G13" i="66"/>
  <c r="F9" i="77"/>
  <c r="F33" i="77"/>
  <c r="F25" i="77"/>
  <c r="F17" i="77"/>
  <c r="E9" i="77"/>
  <c r="E25" i="77"/>
  <c r="E17" i="77"/>
  <c r="G6" i="66"/>
  <c r="G7" i="66"/>
  <c r="G8" i="66"/>
  <c r="G9" i="66"/>
  <c r="G10" i="66"/>
  <c r="G11" i="66"/>
  <c r="G12" i="66"/>
  <c r="E5" i="59"/>
  <c r="F7" i="53"/>
  <c r="E7" i="53"/>
  <c r="F6" i="53"/>
  <c r="E6" i="53"/>
  <c r="F5" i="53"/>
  <c r="E5" i="53"/>
  <c r="J9" i="38"/>
  <c r="I9" i="38"/>
  <c r="H9" i="38"/>
  <c r="G9" i="38"/>
  <c r="H8" i="38"/>
  <c r="J7" i="38"/>
  <c r="I7" i="38"/>
  <c r="H7" i="38"/>
  <c r="G7" i="38"/>
  <c r="J6" i="38"/>
  <c r="I6" i="38"/>
  <c r="H6" i="38"/>
  <c r="G6" i="38"/>
  <c r="I8" i="38" l="1"/>
  <c r="J10" i="38"/>
  <c r="I10" i="38"/>
  <c r="G8" i="38"/>
  <c r="J8" i="38"/>
  <c r="F6" i="1"/>
  <c r="E6" i="1"/>
  <c r="F5" i="1"/>
  <c r="H10" i="38" l="1"/>
  <c r="G10" i="38"/>
</calcChain>
</file>

<file path=xl/sharedStrings.xml><?xml version="1.0" encoding="utf-8"?>
<sst xmlns="http://schemas.openxmlformats.org/spreadsheetml/2006/main" count="1120" uniqueCount="642">
  <si>
    <t>KOADRO ETA GRAFIKOEN ERANSKINA. NAFARROAKO FORU OGASUNAREN 2020KO MEMORIA</t>
  </si>
  <si>
    <t xml:space="preserve">1. koadroa. Zerga bilketa likidoa eta Zerga kontrolerako jardueraren emaitzak
</t>
  </si>
  <si>
    <t>2020/2019 aldaketa</t>
  </si>
  <si>
    <t>Zenbatekoa
Milaka eurotan</t>
  </si>
  <si>
    <r>
      <rPr>
        <b/>
        <sz val="10"/>
        <color indexed="8"/>
        <rFont val="Arial"/>
        <family val="2"/>
      </rPr>
      <t xml:space="preserve">Zenbatekoa
</t>
    </r>
    <r>
      <rPr>
        <b/>
        <sz val="8"/>
        <color rgb="FF000000"/>
        <rFont val="Arial"/>
        <family val="2"/>
      </rPr>
      <t>Milaka eurotan</t>
    </r>
  </si>
  <si>
    <r>
      <rPr>
        <b/>
        <sz val="10"/>
        <color indexed="8"/>
        <rFont val="Arial"/>
        <family val="2"/>
      </rPr>
      <t xml:space="preserve">Zenbatekoa
</t>
    </r>
    <r>
      <rPr>
        <sz val="8"/>
        <color rgb="FF000000"/>
        <rFont val="Arial"/>
        <family val="2"/>
      </rPr>
      <t>Milaka eurotan</t>
    </r>
  </si>
  <si>
    <t>Aldaketaren
tasa</t>
  </si>
  <si>
    <t xml:space="preserve">Tributu bilketa likidoa </t>
  </si>
  <si>
    <t>Tributu kontroleko jarduketetatik lortutako bilketa</t>
  </si>
  <si>
    <t>2. koadroa. Nafarroako zerga sistema. Zerga hitzartuak</t>
  </si>
  <si>
    <t>ZERGA HITZARTUAK</t>
  </si>
  <si>
    <t>Kudeaketa eta bilketa</t>
  </si>
  <si>
    <t>Nafarroaren araugintza gaitasun propioa, Estatukoaz bestelakoa</t>
  </si>
  <si>
    <t>Pertsona fisikoen errentaren gaineko zerga</t>
  </si>
  <si>
    <r>
      <rPr>
        <b/>
        <sz val="11"/>
        <color indexed="8"/>
        <rFont val="Symbol"/>
        <family val="1"/>
        <charset val="2"/>
      </rPr>
      <t>Ö</t>
    </r>
    <r>
      <rPr>
        <b/>
        <sz val="11"/>
        <color rgb="FF000000"/>
        <rFont val="Calibri"/>
        <family val="2"/>
      </rPr>
      <t xml:space="preserve"> </t>
    </r>
    <r>
      <rPr>
        <b/>
        <sz val="8"/>
        <color rgb="FF000000"/>
        <rFont val="Calibri"/>
        <family val="2"/>
      </rPr>
      <t>(1)</t>
    </r>
  </si>
  <si>
    <t>Ö</t>
  </si>
  <si>
    <t>Ondarearen gaineko zerga</t>
  </si>
  <si>
    <t>Sozietateen gaineko zerga</t>
  </si>
  <si>
    <t>Ez-egoiliarren errentaren gaineko zerga</t>
  </si>
  <si>
    <t>Oinordetzen eta dohaintzen gaineko zerga</t>
  </si>
  <si>
    <t>Energia elektrikoaren ekoizpenaren balioaren gaineko zerga</t>
  </si>
  <si>
    <t>Erregai nuklear gastatuaren eta hondakin erradiaktiboen ekoizpenaren gaineko zerga</t>
  </si>
  <si>
    <t>Erregai nuklear gastatua eta hondakin erradioaktiboak biltegiratzearen gaineko zerga</t>
  </si>
  <si>
    <t>Kreditu entitateen gordailuen gaineko zerga</t>
  </si>
  <si>
    <t>Balio erantsiaren gaineko zerga</t>
  </si>
  <si>
    <r>
      <rPr>
        <b/>
        <sz val="11"/>
        <color indexed="8"/>
        <rFont val="Symbol"/>
        <family val="1"/>
        <charset val="2"/>
      </rPr>
      <t>Ö</t>
    </r>
    <r>
      <rPr>
        <b/>
        <sz val="11"/>
        <color rgb="FF000000"/>
        <rFont val="Calibri"/>
        <family val="2"/>
      </rPr>
      <t xml:space="preserve"> </t>
    </r>
    <r>
      <rPr>
        <b/>
        <sz val="8"/>
        <color rgb="FF000000"/>
        <rFont val="Calibri"/>
        <family val="2"/>
      </rPr>
      <t>(2)</t>
    </r>
  </si>
  <si>
    <t>Garagardoaren gaineko zerga</t>
  </si>
  <si>
    <t>Ardoaren eta edari hartzituen gaineko zerga</t>
  </si>
  <si>
    <t>Tarteko produktuen gaineko zerga</t>
  </si>
  <si>
    <t>Alkoholaren eta edari eratorrien gaineko zerga</t>
  </si>
  <si>
    <t>Hidrokarburoen gaineko zerga</t>
  </si>
  <si>
    <t>Tabakogaien gaineko zerga</t>
  </si>
  <si>
    <t>Zenbait garraiobideren gaineko zerga berezia</t>
  </si>
  <si>
    <t>Ikatzaren gaineko zerga berezia</t>
  </si>
  <si>
    <t>Elektrizitatearen gaineko zerga berezia</t>
  </si>
  <si>
    <t>Berotegi efektuko gasen gaineko zerga</t>
  </si>
  <si>
    <t>Aseguruetako primen gaineko zerga</t>
  </si>
  <si>
    <t>Ondare eskualdaketa eta egintza juridiko dokumentatuen gaineko zerga</t>
  </si>
  <si>
    <t>Hondakinak erraustearen eta hondakindegietan ezabatzearen gaineko zerga</t>
  </si>
  <si>
    <t>Saltoki handien gaineko zerga</t>
  </si>
  <si>
    <t>Jokoaren gaineko tributuak</t>
  </si>
  <si>
    <t>Tasak</t>
  </si>
  <si>
    <t>(1) Honako hauek izan ezik: lan edo administrazio kontratazioko araubidean dauden Estatuko funtzionario eta enplegatuen atxikipenak, Estatuko Administrazioak ordaindutako enpresa eta lanbide jardueren etekinen atxikipenak, eta Estatuak eta Araubide Erkideko Autonomia Erkidegoek jaulkitako aktiboen kapital higigarriaren atxikipenak</t>
  </si>
  <si>
    <t>(2) Inportazioaren gaineko kargak izan ezik</t>
  </si>
  <si>
    <t>3. koadroa. Gastuen banaketa kapituluen arabera.</t>
  </si>
  <si>
    <t>Ehunekoa,
guztiarekiko</t>
  </si>
  <si>
    <t>Langile gastuak</t>
  </si>
  <si>
    <t>Ondasun eta zerbitzuengatiko gastu arruntak</t>
  </si>
  <si>
    <t>Finantza gastuak</t>
  </si>
  <si>
    <t>Inbertsio errealak</t>
  </si>
  <si>
    <t>GUZTIRA</t>
  </si>
  <si>
    <t>4. koadroa. NFOko langileak generoaren arabera. Kopurua eta ehunekoa</t>
  </si>
  <si>
    <t>Kopurua</t>
  </si>
  <si>
    <t>Guztizkoaren gaineko ehunekoa</t>
  </si>
  <si>
    <t>Ehunekoa</t>
  </si>
  <si>
    <t>Emakumezkoak</t>
  </si>
  <si>
    <t>Gizonezkoak</t>
  </si>
  <si>
    <t>NFO-KO LANGILEAK, GUZTIRA</t>
  </si>
  <si>
    <t>5. grafikoa. NFOko langileen batez besteko adina generoaren arabera.</t>
  </si>
  <si>
    <t>Balio absolutua</t>
  </si>
  <si>
    <t>Langileak, guztira</t>
  </si>
  <si>
    <t>6. grafikoa. NFOko langileen banaketa zerbitzuen arabera</t>
  </si>
  <si>
    <t>ZERBITZUA</t>
  </si>
  <si>
    <t>Zuzendaritza</t>
  </si>
  <si>
    <t>Zergadunari Laguntza eta Argibideak Ematea</t>
  </si>
  <si>
    <t>Hitzarmen Ekonomikoa eta Finantza Plangintza</t>
  </si>
  <si>
    <t>Arauen Garapena eta Aholkularitza Juridikoa</t>
  </si>
  <si>
    <t>PFEZ eta Ondarearen gaineko zerga kudeatzea</t>
  </si>
  <si>
    <t>Tributu Kudeaketa</t>
  </si>
  <si>
    <t>Tributu Ikuskapena</t>
  </si>
  <si>
    <t>Bilketa</t>
  </si>
  <si>
    <t>Lur ondasunen eta Ondarearen gaineko zergak</t>
  </si>
  <si>
    <t>Tributuen arloko Informazio Sistemak</t>
  </si>
  <si>
    <t>7. koadroa. NFOko langileen banaketa taldearen eta mailaren arabera.</t>
  </si>
  <si>
    <t>Ogasuneko teknikaria</t>
  </si>
  <si>
    <t>A mailako beste batzuk</t>
  </si>
  <si>
    <t>A maila</t>
  </si>
  <si>
    <t>Ogasuneko kudeatzaile eta ikertzaile laguntzailea</t>
  </si>
  <si>
    <t>B mailako beste batzuk</t>
  </si>
  <si>
    <t>B maila</t>
  </si>
  <si>
    <t>Administraria eta ofizial administraria</t>
  </si>
  <si>
    <t xml:space="preserve">Zerga agenteak </t>
  </si>
  <si>
    <t>C maila</t>
  </si>
  <si>
    <t>Administrari laguntzailea</t>
  </si>
  <si>
    <t>Zerbitzu Orokorrak</t>
  </si>
  <si>
    <t xml:space="preserve">D maila </t>
  </si>
  <si>
    <t>NFOko langileak, guztira</t>
  </si>
  <si>
    <t>A mailako beste batzuk:  nekazaritzako ingeniaria; administrazio publikoko teknikari ekonomikoa; administrazio publikoko teknikari juridikoa; goi mailako tituluduna (LH); goi mailako tituluduna</t>
  </si>
  <si>
    <t>B mailako beste batzuk: Sistema Informatikoetako erdi mailako teknikaria, arkitekto teknikoa; enpresa zientzietako diplomaduna; nekazaritzako ingeniari teknikoa; Zuzenbideko erdi mailako teknikaria; erdi mailako teknikaria (PFEZ); erdi mailako teknikaria (BEZ); erdi mailako teknikaria</t>
  </si>
  <si>
    <t>8. grafikoa. NFOko langileen egoera. Aldi batekotasuna</t>
  </si>
  <si>
    <t>Lanpostua titular gisa betetzen dutenak</t>
  </si>
  <si>
    <t>Burutzak</t>
  </si>
  <si>
    <t>Kontratatuak</t>
  </si>
  <si>
    <t>Prestakuntza</t>
  </si>
  <si>
    <t>Bestelakoak</t>
  </si>
  <si>
    <t>9. koadroa. NFOko langileen banaketa bulegoen arabera</t>
  </si>
  <si>
    <t>Egoitza Nagusia</t>
  </si>
  <si>
    <t>Iruñeko lurralde bulegoak</t>
  </si>
  <si>
    <t>Lizarrako lurralde bulegoa</t>
  </si>
  <si>
    <t>Tafallako lurralde bulegoa</t>
  </si>
  <si>
    <t>Tuterako lurralde bulegoa</t>
  </si>
  <si>
    <t>Doneztebeko lurralde bulegoa</t>
  </si>
  <si>
    <t>10. koadroa. Tributu bilketa. Osagaiak</t>
  </si>
  <si>
    <t>Bilketa guztia</t>
  </si>
  <si>
    <t>Itzulketak</t>
  </si>
  <si>
    <t>Bilketa likidoa</t>
  </si>
  <si>
    <t>11. grafikoa. Tributu bilketaren bilakaera denboran</t>
  </si>
  <si>
    <t>Urteko aldaketaren tasa</t>
  </si>
  <si>
    <t>12. koadroa. Tributu bilketa integratua. Tributu figuren araberako xehetasuna</t>
  </si>
  <si>
    <t>Guztizkoaren gaineko %</t>
  </si>
  <si>
    <t>Laneko atxikipenak</t>
  </si>
  <si>
    <t>Kapitalaren atxikipenak</t>
  </si>
  <si>
    <t>Zatikatzeak</t>
  </si>
  <si>
    <t>Kuota diferentziala</t>
  </si>
  <si>
    <t>Kenkari fiskal alargun pentsio eta beste</t>
  </si>
  <si>
    <t>Kenkari fiskal etxe sarbide errentamendu</t>
  </si>
  <si>
    <t>PFEZ guztira</t>
  </si>
  <si>
    <t>Konturako ordainketa</t>
  </si>
  <si>
    <t>Sozietateen gaineko Zerga, guztira</t>
  </si>
  <si>
    <t>Ez-egoiliarren errentaren g/ zerga</t>
  </si>
  <si>
    <t>Oinordetza eta dohaintzen zerga</t>
  </si>
  <si>
    <t>Kreditu Entitateko gordailuen g/ zerga</t>
  </si>
  <si>
    <t>Sari eta loterien gaineko karga</t>
  </si>
  <si>
    <t>Errebalorizazioaren karga Sozietateetako aktiboak</t>
  </si>
  <si>
    <t>Saltoki handien zerga</t>
  </si>
  <si>
    <t>Energia elektrikoa ekoizpen balioaren g/ zerga</t>
  </si>
  <si>
    <t>ZUZENEKO ZERGAK GUZTIRA</t>
  </si>
  <si>
    <t>BEZ zuzeneko bilketa</t>
  </si>
  <si>
    <t>Alkoholen g/ Zerga Berezia</t>
  </si>
  <si>
    <t>Garagardoaren g/ Zerga Berezia</t>
  </si>
  <si>
    <t>Tarteko Prod. g/ Zerga Berezia</t>
  </si>
  <si>
    <t>Garraiobideen g/ Zerga Berezia</t>
  </si>
  <si>
    <t>Hidrokarburoen g/ Zerga Berezia</t>
  </si>
  <si>
    <t>Elektrizitatearen g/ Zerga Berezia</t>
  </si>
  <si>
    <t>Tabakogaien g/ Zerg Berezia</t>
  </si>
  <si>
    <t>Zerga Berezien Zuzeneko bilketa guztira</t>
  </si>
  <si>
    <t>BEZ zerga doikuntza</t>
  </si>
  <si>
    <t>Alkohola eta tarteko produktuen zerga doikuntza</t>
  </si>
  <si>
    <t>Garagardoaren zerga doikuntza</t>
  </si>
  <si>
    <t>Hidrokarburoen zerga doikuntza</t>
  </si>
  <si>
    <t>Tabakogaien zerga doikuntza</t>
  </si>
  <si>
    <t>Zerga doikuntzak guztira</t>
  </si>
  <si>
    <t>Ondare eskualdaketen zerga</t>
  </si>
  <si>
    <t>Egintza juridiko dokumentatuen zerga</t>
  </si>
  <si>
    <t>Aseguru primen g/ zerga</t>
  </si>
  <si>
    <t>Hidrokarburoen txikizkako salmentaren g/ zerga</t>
  </si>
  <si>
    <t>Joko jardueren g/ zerga</t>
  </si>
  <si>
    <t>Gas fluordunen g/ zerga</t>
  </si>
  <si>
    <t>Hondakinen g/ zerga</t>
  </si>
  <si>
    <t>Iraungitako zergak</t>
  </si>
  <si>
    <t>ZEHARKAKO ZERGAK GUZTIRA</t>
  </si>
  <si>
    <t>ZERGAK GUZTIRA</t>
  </si>
  <si>
    <t>Jokoaren gaineko tasak</t>
  </si>
  <si>
    <t>Meategien azalera kanona</t>
  </si>
  <si>
    <t>Telefonika kanona</t>
  </si>
  <si>
    <t>Joko kartoien salmenta</t>
  </si>
  <si>
    <t>Zehapen fiskalak</t>
  </si>
  <si>
    <t>Berandutze interesak</t>
  </si>
  <si>
    <t>Premiamendu errekargua</t>
  </si>
  <si>
    <t>Beste diru-sarrerak</t>
  </si>
  <si>
    <t>TASAK ETA BESTE GUZTIRA</t>
  </si>
  <si>
    <t>TRIBUTUAK ETA BESTE GUZTIRA</t>
  </si>
  <si>
    <t>13. koadroa. Tributu bilketaren itzulketak. Tributu figuren araberako xehetasuna</t>
  </si>
  <si>
    <t>14. koadroa. Tributu bilketa likidoa. Tributu figuren araberako laburpena</t>
  </si>
  <si>
    <t>PFEZ</t>
  </si>
  <si>
    <t>Zuzeneko beste zerga batzuk</t>
  </si>
  <si>
    <t>BEZ</t>
  </si>
  <si>
    <t>Zerga Bereziak</t>
  </si>
  <si>
    <t>Ondare eskualdaketen eta egintza juridiko dokumentatuen gaineko zerga</t>
  </si>
  <si>
    <t>Gainerako zeharkako zergak</t>
  </si>
  <si>
    <t>15. koadroa. Tributu bilketa likidoa. Tributu figuren araberako xehetasuna</t>
  </si>
  <si>
    <t>16. grafikoa. Tributu bilketa likidoa. Zuzeneko kudeaketaren ehunekoa - zerga doikuntzak</t>
  </si>
  <si>
    <t>Zuzeneko kudeaketaren bilketa</t>
  </si>
  <si>
    <t>Zerga doikuntzak</t>
  </si>
  <si>
    <t>Bilketa, guztira</t>
  </si>
  <si>
    <t>17. koadroa. Tributu bilketa. Arau aldaketen inpaktuen ondoriozko doikuntzak</t>
  </si>
  <si>
    <t>Inpaktu negatiboa</t>
  </si>
  <si>
    <t>Inpaktu positiboa</t>
  </si>
  <si>
    <t>Saldoa guztira</t>
  </si>
  <si>
    <t>2019ko PFEZ kuota diferentzialaren aldaketak</t>
  </si>
  <si>
    <t>Hondakinen gaineko zerga 2020</t>
  </si>
  <si>
    <t>18. koadroa. Zorren bilakaera eta egoera zor tarteen arabera</t>
  </si>
  <si>
    <t>Daten arteko aldaketa</t>
  </si>
  <si>
    <t>ZOR TARTEAK</t>
  </si>
  <si>
    <r>
      <rPr>
        <b/>
        <sz val="10"/>
        <color indexed="8"/>
        <rFont val="Arial"/>
        <family val="2"/>
      </rPr>
      <t xml:space="preserve">Zordunak
</t>
    </r>
    <r>
      <rPr>
        <sz val="8"/>
        <color rgb="FF000000"/>
        <rFont val="Arial"/>
        <family val="2"/>
      </rPr>
      <t>Kopurua</t>
    </r>
  </si>
  <si>
    <t>Zorraren %a, guztiarekiko</t>
  </si>
  <si>
    <r>
      <rPr>
        <b/>
        <sz val="9"/>
        <color rgb="FF000000"/>
        <rFont val="Arial"/>
        <family val="2"/>
      </rPr>
      <t>Zordunak</t>
    </r>
    <r>
      <rPr>
        <b/>
        <sz val="10"/>
        <color rgb="FF000000"/>
        <rFont val="Arial"/>
        <family val="2"/>
      </rPr>
      <t xml:space="preserve">
</t>
    </r>
    <r>
      <rPr>
        <sz val="8"/>
        <color rgb="FF000000"/>
        <rFont val="Arial"/>
        <family val="2"/>
      </rPr>
      <t>Kopurua</t>
    </r>
  </si>
  <si>
    <r>
      <rPr>
        <b/>
        <sz val="9"/>
        <color indexed="8"/>
        <rFont val="Arial"/>
        <family val="2"/>
      </rPr>
      <t xml:space="preserve">Zenbatekoa
</t>
    </r>
    <r>
      <rPr>
        <sz val="8"/>
        <color rgb="FF000000"/>
        <rFont val="Arial"/>
        <family val="2"/>
      </rPr>
      <t>Milaka eurotan</t>
    </r>
  </si>
  <si>
    <t>600.000 euro baino gehiago</t>
  </si>
  <si>
    <t>300.000 eta 600.000 euro bitarte</t>
  </si>
  <si>
    <t>150.000 eta 300.000 euro bitarte</t>
  </si>
  <si>
    <t>90.000 eta 150.000 euro bitarte</t>
  </si>
  <si>
    <t>60.000 eta 90.000 euro bitarte</t>
  </si>
  <si>
    <t>30.000 eta 60.000 euro bitarte</t>
  </si>
  <si>
    <t>6.000 eta 30.000 euro bitarte</t>
  </si>
  <si>
    <t>1.200 eta 6.000 euro bitarte</t>
  </si>
  <si>
    <t>600 eta 1.200 euro bitarte</t>
  </si>
  <si>
    <t>300 eta 600 euro bitarte</t>
  </si>
  <si>
    <t>120 eta 300 euro bitarte</t>
  </si>
  <si>
    <t>60 eta 120 euro bitarte</t>
  </si>
  <si>
    <t>30 eta 60 euro bitarte</t>
  </si>
  <si>
    <t>30 eurotik behera</t>
  </si>
  <si>
    <t>19. koadroa. Zorren bilakaera eta egoera IFZaren hizkiaren arabera</t>
  </si>
  <si>
    <t>A-SOZIETATE ANONIMOAK</t>
  </si>
  <si>
    <t>B-SOZIETATE MUGATUAK</t>
  </si>
  <si>
    <t>C-SOZIETATE KOLEKTIBOAK</t>
  </si>
  <si>
    <t>D-SOZIETATE KOMANDATARIOAK</t>
  </si>
  <si>
    <t>F-ONDASUN ERKIDEGOAK</t>
  </si>
  <si>
    <t>F-KOOPERATIBA SOZIETATEAK</t>
  </si>
  <si>
    <t>G-ELKARTEAK ETA BESTE BATZUK</t>
  </si>
  <si>
    <t>H-JABEKIDEAK</t>
  </si>
  <si>
    <t>F-EZEZAGUNA</t>
  </si>
  <si>
    <t>K-ADINGABEAK</t>
  </si>
  <si>
    <t>L-EZEZAGUNA</t>
  </si>
  <si>
    <t>M-EZEZAGUNA</t>
  </si>
  <si>
    <t>N-EZEZAGUNA</t>
  </si>
  <si>
    <t>P-TOKI KORPORAZIOAK</t>
  </si>
  <si>
    <t>Q-ERAK. AUT. KONG. ERLIJIOSOAK</t>
  </si>
  <si>
    <t>R-EZEZAGUNA</t>
  </si>
  <si>
    <t>S-NAF. GOB. ADM. ERAK.</t>
  </si>
  <si>
    <t>U-EZEZAGUNA</t>
  </si>
  <si>
    <t>V-EZEZAGUNA</t>
  </si>
  <si>
    <t>W-EZEZAGUNA</t>
  </si>
  <si>
    <t>X-EZEZAGUNA</t>
  </si>
  <si>
    <t>Y-EZEZAGUNA</t>
  </si>
  <si>
    <t>GAINERAKOAK</t>
  </si>
  <si>
    <t>20. grafikoa. Arreta administratiboaren moten grafikoa</t>
  </si>
  <si>
    <t>Arreta mota
(ehunekoak)</t>
  </si>
  <si>
    <t>Ziurtagiriak / ez betetzeak / errekerimenduak igortzea</t>
  </si>
  <si>
    <t>Oinordetzari, Ondare Eskualdaketaren gaineko Zergari eta Egintza Juridiko Dokumentatuei buruzko informazioa eta autolikidazioak jasotzea</t>
  </si>
  <si>
    <t>Ziurtagiri digitala, Cl@ve sistema</t>
  </si>
  <si>
    <t>Bilketaren inguruko kudeaketak (geroratzea, premiamendu probidentziak eta abar)</t>
  </si>
  <si>
    <t>PFEZaren gaineko kontsulta orokorrak (proposamenak, PIN, itzulketak, likidazioak)</t>
  </si>
  <si>
    <t>Altak, bajak, datu baseen aldaketak</t>
  </si>
  <si>
    <t>Beste kontzeptu batzuk</t>
  </si>
  <si>
    <t>21. grafikoa. Aurrez aurreko arreta administratiboa. Arreta jaso duten pertsonen bilakaera denboran</t>
  </si>
  <si>
    <t>Urtea</t>
  </si>
  <si>
    <t>Arreta jaso duten pertsonen kop.</t>
  </si>
  <si>
    <t>22. grafikoa. Zerga arloko aurrez aurreko arreta teknikoa. Arreta jaso duten pertsonen bilakaera denboran</t>
  </si>
  <si>
    <t>23. koadroa. Aurrez aurreko arretak, kontzeptuka</t>
  </si>
  <si>
    <t>Zerga/Kontzeptua</t>
  </si>
  <si>
    <t>Leihatilako aurrez aurreko arreta kop.</t>
  </si>
  <si>
    <t>%a, leihatilako arreta kopuruarekiko</t>
  </si>
  <si>
    <t>Aurretiazko hitzorduen kopurua
Entitate laguntzaileen unitatea</t>
  </si>
  <si>
    <t>%a, hitzorduen guztizkoarekiko</t>
  </si>
  <si>
    <t>Arretak guztira</t>
  </si>
  <si>
    <t xml:space="preserve">PFEZ eta Ondarea </t>
  </si>
  <si>
    <t xml:space="preserve">Sozietateak </t>
  </si>
  <si>
    <t>Ez-egoiliarren errenta</t>
  </si>
  <si>
    <t>Oinordetzak eta dohaintzak</t>
  </si>
  <si>
    <t>Bereziak</t>
  </si>
  <si>
    <t>Ez-betetzea/Errekerimendua/Ziurtagiria</t>
  </si>
  <si>
    <t>Erroldak/Entitateen errolda/IFZ</t>
  </si>
  <si>
    <t>Eredu informatiboak</t>
  </si>
  <si>
    <t>Guztira</t>
  </si>
  <si>
    <t>24. grafikoa. Jasotako deien bilakaera denboran</t>
  </si>
  <si>
    <t>Jasotako deiak</t>
  </si>
  <si>
    <t>25. grafikoa. Egunean artatutako telefono deien bilakaera denboran</t>
  </si>
  <si>
    <t>Egunean artatutako telefono deiak</t>
  </si>
  <si>
    <t>26. koadroa. Telefonogunetik bideratutako deiak, unitateen arabera</t>
  </si>
  <si>
    <t>Unitatea</t>
  </si>
  <si>
    <t>Zenbat bideratze izan diren</t>
  </si>
  <si>
    <t>Eguneko batezbestekoa</t>
  </si>
  <si>
    <t>Artatuen %</t>
  </si>
  <si>
    <t>BEZ eta PFEZari buruzko arreta teknikoko kudeatzaileak</t>
  </si>
  <si>
    <t>PFEZ eta Ondarea</t>
  </si>
  <si>
    <t>Oinordetzak eta ondare eskualdaketak (posta elektronikoa)</t>
  </si>
  <si>
    <t>Zerga bereziak (posta elektronikoa)</t>
  </si>
  <si>
    <t>Sozietateen gaineko zerga (*)</t>
  </si>
  <si>
    <t>Sozietateen gaineko zerga (posta elektronikoa)</t>
  </si>
  <si>
    <t>Enpresa handiak (posta elektronikoa)</t>
  </si>
  <si>
    <t>Errentaren eta ondarearen kanpaina (**)</t>
  </si>
  <si>
    <t>Errenta, posta arrunta</t>
  </si>
  <si>
    <t>Zergadunarentzako laguntza (posta elektronikoa)</t>
  </si>
  <si>
    <t>Errenta aurreko hitzorduak (kanpainatik kanpo)</t>
  </si>
  <si>
    <t xml:space="preserve">Beste batzuk </t>
  </si>
  <si>
    <t>(*) Sozietateen gaineko zergaren epea (uztailaren 21etik uztailaren 29ra).</t>
  </si>
  <si>
    <r>
      <rPr>
        <i/>
        <sz val="8"/>
        <color indexed="8"/>
        <rFont val="Arial"/>
        <family val="2"/>
      </rPr>
      <t>(**) PFEZaren eta Ondarearen kanpaina (apirila, maiatza eta ekaina</t>
    </r>
    <r>
      <rPr>
        <i/>
        <sz val="8"/>
        <color rgb="FF000000"/>
        <rFont val="Times New Roman"/>
        <family val="1"/>
      </rPr>
      <t> )</t>
    </r>
  </si>
  <si>
    <t>27. grafikoa. Posta elektronikoaren bidezko arretaren bilakaeraren grafikoa</t>
  </si>
  <si>
    <t>Grafiko berri guztiak sartu dira?</t>
  </si>
  <si>
    <t>Jasotako mezuak</t>
  </si>
  <si>
    <t>28. koadroa. Web atariko direktorio bisitatuenak. Sarrera kopurua</t>
  </si>
  <si>
    <t>Direktorio bisitatuenak</t>
  </si>
  <si>
    <t>Sarrera kopurua</t>
  </si>
  <si>
    <t>Ogasunaren orri nagusia</t>
  </si>
  <si>
    <t xml:space="preserve">Errentaren kanpainaren orria </t>
  </si>
  <si>
    <t>Zerbitzu telematikoak</t>
  </si>
  <si>
    <t>Informazio fiskala</t>
  </si>
  <si>
    <t>Inprimakiak</t>
  </si>
  <si>
    <t>Zergadunaren egutegia</t>
  </si>
  <si>
    <t>Zerga araudia</t>
  </si>
  <si>
    <t>Laguntzako eskuliburuak (herritarrak)</t>
  </si>
  <si>
    <t>Laguntzako eskuliburuak (enpresaburu eta profesionalak)</t>
  </si>
  <si>
    <t>PFEZ araudia</t>
  </si>
  <si>
    <t>PFEZari buruzko ohiko galderak</t>
  </si>
  <si>
    <t>29. koadroa. Emandako ziurtagiri motak</t>
  </si>
  <si>
    <t>Eredua</t>
  </si>
  <si>
    <t>Zerga betebeharrak eguneratuta izatea</t>
  </si>
  <si>
    <t>Zerga betebeharrak eguneratuta ez izatea (*)</t>
  </si>
  <si>
    <r>
      <rPr>
        <b/>
        <sz val="10"/>
        <color indexed="8"/>
        <rFont val="Arial"/>
        <family val="2"/>
      </rPr>
      <t>Zerga betebeharrak eguneratuta izatea</t>
    </r>
    <r>
      <rPr>
        <sz val="10"/>
        <color indexed="8"/>
        <rFont val="Arial"/>
        <family val="2"/>
      </rPr>
      <t xml:space="preserve"> (kontratistak)</t>
    </r>
  </si>
  <si>
    <r>
      <rPr>
        <b/>
        <sz val="10"/>
        <color indexed="8"/>
        <rFont val="Arial"/>
        <family val="2"/>
      </rPr>
      <t>Ekonomia jardueren gaineko zerga (EJZ)</t>
    </r>
    <r>
      <rPr>
        <sz val="10"/>
        <color indexed="8"/>
        <rFont val="Arial"/>
        <family val="2"/>
      </rPr>
      <t xml:space="preserve"> - historikoa -</t>
    </r>
  </si>
  <si>
    <t>Ekonomia jardueren gaineko zerga (EJZ)</t>
  </si>
  <si>
    <t>Kenkaria ohiko etxebizitzagatik</t>
  </si>
  <si>
    <t>BEZaren tributazio araubidea</t>
  </si>
  <si>
    <t>BEZaren subjektu pasibo izaera</t>
  </si>
  <si>
    <t>Konturako atxikipenak (190 eredua)</t>
  </si>
  <si>
    <t>PFEZaren zerga eta likidazio oinarriak</t>
  </si>
  <si>
    <t>Zerga egoitza Espainian</t>
  </si>
  <si>
    <t>Itzultzeke dauden saldoak</t>
  </si>
  <si>
    <t>Zorrak, IFZaren arabera</t>
  </si>
  <si>
    <t>(*) eskatzaileak baldintzak betetzen ez zituelako ukatu den “egunean egotearen” ziurtagiri kopurua adierazten du</t>
  </si>
  <si>
    <t>30. grafikoa. Aitorpenen aurkezpen telematikoaren bilakaera</t>
  </si>
  <si>
    <t>Batasunaren barruko eragiketen laburpena</t>
  </si>
  <si>
    <t>Informazioa</t>
  </si>
  <si>
    <t>Sozietateak</t>
  </si>
  <si>
    <t xml:space="preserve">31. grafikoa. Autozerbitzu terminaleko sarrerak. Kontzeptuen arabera </t>
  </si>
  <si>
    <t>Kontzeptua</t>
  </si>
  <si>
    <t>Aurretiko hitzordua eskatzea</t>
  </si>
  <si>
    <t>PFEZ aitorpenen kopiak eskuratzea</t>
  </si>
  <si>
    <t>PIN zenbakia etxera bidaltzeko eskaera</t>
  </si>
  <si>
    <t>Ziurtagiriak egitea</t>
  </si>
  <si>
    <t>Beste aitorpen batzuk inprimatzea</t>
  </si>
  <si>
    <t>32. koadroa. Tributu kontroleko jardueraren emaitzak. Jarduketa kopurua eta zenbatekoa</t>
  </si>
  <si>
    <t>Jarduketa kopurua</t>
  </si>
  <si>
    <t>Zenbatekoa</t>
  </si>
  <si>
    <t>Zerga kontrolaren zuzeneko emaitzak</t>
  </si>
  <si>
    <t>Zerga kontrolaren eragindako emaitzak</t>
  </si>
  <si>
    <t>Batura, zuzenekoak eta eragindakoak</t>
  </si>
  <si>
    <t>Beste jarduketa batzuk. Egoitza fiskala eta zifra erlatiboa</t>
  </si>
  <si>
    <t>Emaitza, guztira</t>
  </si>
  <si>
    <t>33. koadroa. Tributu kontroleko jardueraren emaitzak arloen arabera. Jarduketa kopurua eta zenbatekoa</t>
  </si>
  <si>
    <t>Ikuskapena</t>
  </si>
  <si>
    <t>Bestelako ikuskapen jarduketa batzuk Egoitza fiskala eta zifra erlatiboa</t>
  </si>
  <si>
    <t>Ikuskapenaren emaitzak, guztira</t>
  </si>
  <si>
    <t>Kudeaketa</t>
  </si>
  <si>
    <t>Kudeaketaren emaitzak, guztira</t>
  </si>
  <si>
    <t>Bilketaren emaitzak, guztira</t>
  </si>
  <si>
    <t>34. koadroa. Tributu kontroleko jardueraren emaitzak, guztira, ikuskapenaren arloan. Jarduketa kopurua eta zenbatekoa</t>
  </si>
  <si>
    <t xml:space="preserve">Akta liburua </t>
  </si>
  <si>
    <t>Zehapen espedienteak</t>
  </si>
  <si>
    <t>Erantzukizun zibila delituagatik</t>
  </si>
  <si>
    <t xml:space="preserve">Zerga kredituen ezabapena </t>
  </si>
  <si>
    <t>35. koadroa. Tributu kontroleko jardueraren zuzeneko emaitzak ikuskapenaren arloan. Zerga eta izapidetze akten zenbatekoa</t>
  </si>
  <si>
    <t>Zerga</t>
  </si>
  <si>
    <t>Akta liburua</t>
  </si>
  <si>
    <t>Adostasuna</t>
  </si>
  <si>
    <t>Desadostasuna</t>
  </si>
  <si>
    <t>Ondarea</t>
  </si>
  <si>
    <t>PFEZ atxikipenak</t>
  </si>
  <si>
    <t>Beste batzuk</t>
  </si>
  <si>
    <t>Aktak, guztira</t>
  </si>
  <si>
    <t>36. koadroa. Tributu kontroleko jardueraren zuzeneko emaitzak ikuskapenaren arloan. Zerga eta izapidetzeek eragindako zehapen espedienteen zenbatekoa</t>
  </si>
  <si>
    <r>
      <rPr>
        <b/>
        <sz val="10"/>
        <color indexed="8"/>
        <rFont val="Arial"/>
        <family val="2"/>
      </rPr>
      <t xml:space="preserve">Zenbatekoa, guztira
</t>
    </r>
    <r>
      <rPr>
        <sz val="8"/>
        <color rgb="FF000000"/>
        <rFont val="Arial"/>
        <family val="2"/>
      </rPr>
      <t>Milaka eurotan</t>
    </r>
  </si>
  <si>
    <t>PFEZ atxikipena</t>
  </si>
  <si>
    <t>Zehapen espedienteak, guztira</t>
  </si>
  <si>
    <t>37. koadroa. Tributu kontroleko jardueraren emaitzak, guztira, ikuskapenaren arloan. Beste jarduera batzuk: egoitza fiskala eta zifra erlatiboa. Jarduketa kopurua eta zenbatekoa</t>
  </si>
  <si>
    <t>Helbide aldaketak</t>
  </si>
  <si>
    <t>Akta bakarrak</t>
  </si>
  <si>
    <t>Zifra erlatiboa egiaztatzeko eskaerak</t>
  </si>
  <si>
    <t>Zifra erlatiboaren beste zuzenketa batzuk</t>
  </si>
  <si>
    <t>38. grafikoa. Aurkeztutako salaketak aurkezteko kanalaren arabera eta izapidetze egoeraren arabera</t>
  </si>
  <si>
    <t>Izapidetuak</t>
  </si>
  <si>
    <t>Aztertzen</t>
  </si>
  <si>
    <t>Aurkeztuak, guztira</t>
  </si>
  <si>
    <t>Web salaketak</t>
  </si>
  <si>
    <t>Beste bide batzuetatik egindako salaketak</t>
  </si>
  <si>
    <t>Salaketak, guztira</t>
  </si>
  <si>
    <t>39. grafikoa. Izapidetutako salaketak izapidetze motaren arabera</t>
  </si>
  <si>
    <t>Salaketa kopurua, IZAPIDETUAK</t>
  </si>
  <si>
    <t>Artxibatu direnak</t>
  </si>
  <si>
    <t>Ikuskapen planaren analisia eta ebaluazioa</t>
  </si>
  <si>
    <t>Beste atal batzuetara bideratu direnak</t>
  </si>
  <si>
    <t>Beste erakunde batzuetara bidali direnak</t>
  </si>
  <si>
    <t>2020AN AURKEZTUTAKO SALAKETAK, GUZTIRA</t>
  </si>
  <si>
    <t xml:space="preserve">40. koadroa. Tributu kontroleko jardueraren emaitzak, guztira, kudeaketaren arloan. Jarduketa kopurua eta zenbatekoa </t>
  </si>
  <si>
    <t>BEZ (kuota eta interesak)</t>
  </si>
  <si>
    <t>PFEZ (kuota eta interesak)</t>
  </si>
  <si>
    <t>Oinordetzen gaineko zerga (kuota eta interesak)</t>
  </si>
  <si>
    <t>Gainerako zergak (kuota eta interesak)</t>
  </si>
  <si>
    <t>Zehapenak</t>
  </si>
  <si>
    <t>Epez kanpo aurkeztearen errekarguak</t>
  </si>
  <si>
    <t>Eskakizunak</t>
  </si>
  <si>
    <t xml:space="preserve">41. koadroa. Tributu kontroleko jardueraren emaitzak, guztira, bilketaren arloan. Jarduketa kopurua eta zenbatekoa </t>
  </si>
  <si>
    <t>Ordainketa gutunak eta bidalitako errekarguak</t>
  </si>
  <si>
    <t>Geroratze interesak</t>
  </si>
  <si>
    <t>42. koadroa. Derrigorrezko bilketaren beste jarduketak. Erantzukizun desbideratzeak. Enkanteak. Enbargo eginbideak.</t>
  </si>
  <si>
    <t>Pertsona juridikoak</t>
  </si>
  <si>
    <t>Nortasun juridikorik gabeko entitateak</t>
  </si>
  <si>
    <t>Erantzukizun desbideratzeak (hasitako espedienteak)</t>
  </si>
  <si>
    <t>Erantzukizun desbideratzeak (kobrantzak)</t>
  </si>
  <si>
    <t>Higiezinak</t>
  </si>
  <si>
    <t>Altzariak</t>
  </si>
  <si>
    <t>Egindako enkanteak eta kobratutako zenbatekoak</t>
  </si>
  <si>
    <t>Banku kontuak</t>
  </si>
  <si>
    <t>Soldatak</t>
  </si>
  <si>
    <t xml:space="preserve">Kredituak </t>
  </si>
  <si>
    <t>Enbargo eginbideen zenbakia</t>
  </si>
  <si>
    <t>43. grafikoa. PFEZaren autolikidaziorako igorritako proposamenen bilakaera denboran</t>
  </si>
  <si>
    <t>Aurrekontu urtea</t>
  </si>
  <si>
    <t>Bidalitako proposamenak</t>
  </si>
  <si>
    <t>44. grafikoa. PFEZaren autolikidazio proposamen onartuen eta ezeztatuen bilakaera denboran</t>
  </si>
  <si>
    <t>Onartutako proposamenak</t>
  </si>
  <si>
    <t>Ezeztatutako proposamenak</t>
  </si>
  <si>
    <t xml:space="preserve">45. grafikoa. Aurkeztutako PFEZ aitorpenen kopuruaren bilakaera. Aurkezteko bideen arabera
</t>
  </si>
  <si>
    <t>Erakunde kolaboratzaileak</t>
  </si>
  <si>
    <t xml:space="preserve">Gidaliburuak </t>
  </si>
  <si>
    <t>Interneten</t>
  </si>
  <si>
    <t>Proposamenak</t>
  </si>
  <si>
    <t xml:space="preserve">Aurkeztutako aitorpenen datuak (baliogabetuak barne), aurkezpen bitartekoaren arabera </t>
  </si>
  <si>
    <r>
      <rPr>
        <b/>
        <sz val="10"/>
        <color indexed="8"/>
        <rFont val="Verdana"/>
        <family val="2"/>
      </rPr>
      <t>46. koadroa.</t>
    </r>
    <r>
      <rPr>
        <b/>
        <sz val="10"/>
        <color theme="4"/>
        <rFont val="Verdana"/>
        <family val="2"/>
      </rPr>
      <t xml:space="preserve"> </t>
    </r>
    <r>
      <rPr>
        <b/>
        <sz val="10"/>
        <color theme="4"/>
        <rFont val="Verdana"/>
        <family val="2"/>
      </rPr>
      <t>Interneteko bulego birtuala.</t>
    </r>
    <r>
      <rPr>
        <b/>
        <sz val="10"/>
        <color theme="4"/>
        <rFont val="Verdana"/>
        <family val="2"/>
      </rPr>
      <t xml:space="preserve"> </t>
    </r>
    <r>
      <rPr>
        <b/>
        <sz val="10"/>
        <color theme="4"/>
        <rFont val="Verdana"/>
        <family val="2"/>
      </rPr>
      <t>Baliabiderik erabilienetarako sarbidea izan zuten pertsonen kopurua</t>
    </r>
    <r>
      <rPr>
        <b/>
        <sz val="10"/>
        <color theme="4"/>
        <rFont val="Verdana"/>
        <family val="2"/>
      </rPr>
      <t xml:space="preserve">
</t>
    </r>
  </si>
  <si>
    <t>Erabilitako zerbitzuak</t>
  </si>
  <si>
    <t>2019. urtea
(2018ko kanpaina)</t>
  </si>
  <si>
    <t>2020. urtea
(2019ko kanpaina)</t>
  </si>
  <si>
    <t xml:space="preserve">Aitorpena berrinprimatzea </t>
  </si>
  <si>
    <t xml:space="preserve">Datu fiskalak kontsultatzea </t>
  </si>
  <si>
    <t>Aitorpena egiteko programa</t>
  </si>
  <si>
    <t>Kontsultatu proposamenik duzun PINik gabe</t>
  </si>
  <si>
    <t>WEBean sartu zirenez bestelako pertsonak</t>
  </si>
  <si>
    <r>
      <rPr>
        <b/>
        <sz val="10"/>
        <color theme="4"/>
        <rFont val="Verdana"/>
        <family val="2"/>
      </rPr>
      <t>47. grafikoa</t>
    </r>
    <r>
      <rPr>
        <b/>
        <sz val="10"/>
        <color theme="4"/>
        <rFont val="Verdana"/>
        <family val="2"/>
      </rPr>
      <t>.</t>
    </r>
    <r>
      <rPr>
        <b/>
        <sz val="10"/>
        <color theme="4"/>
        <rFont val="Verdana"/>
        <family val="2"/>
      </rPr>
      <t xml:space="preserve"> </t>
    </r>
    <r>
      <rPr>
        <b/>
        <sz val="10"/>
        <color theme="4"/>
        <rFont val="Verdana"/>
        <family val="2"/>
      </rPr>
      <t>Interneteko bulego birtuala.</t>
    </r>
    <r>
      <rPr>
        <b/>
        <sz val="10"/>
        <color theme="4"/>
        <rFont val="Verdana"/>
        <family val="2"/>
      </rPr>
      <t xml:space="preserve"> </t>
    </r>
    <r>
      <rPr>
        <b/>
        <sz val="10"/>
        <color theme="4"/>
        <rFont val="Verdana"/>
        <family val="2"/>
      </rPr>
      <t>Aplikazioetarako sarbideen bilakaera denboran</t>
    </r>
    <r>
      <rPr>
        <b/>
        <sz val="10"/>
        <color theme="4"/>
        <rFont val="Verdana"/>
        <family val="2"/>
      </rPr>
      <t xml:space="preserve">
</t>
    </r>
  </si>
  <si>
    <t xml:space="preserve">Urtea </t>
  </si>
  <si>
    <t>Aplikazioetako sarbide kopuruak</t>
  </si>
  <si>
    <r>
      <rPr>
        <b/>
        <sz val="10"/>
        <color theme="4"/>
        <rFont val="Verdana"/>
        <family val="2"/>
      </rPr>
      <t>48. koadroa</t>
    </r>
    <r>
      <rPr>
        <b/>
        <sz val="10"/>
        <color theme="4"/>
        <rFont val="Verdana"/>
        <family val="2"/>
      </rPr>
      <t>.</t>
    </r>
    <r>
      <rPr>
        <b/>
        <sz val="10"/>
        <color theme="4"/>
        <rFont val="Verdana"/>
        <family val="2"/>
      </rPr>
      <t xml:space="preserve"> </t>
    </r>
    <r>
      <rPr>
        <b/>
        <sz val="10"/>
        <color theme="4"/>
        <rFont val="Verdana"/>
        <family val="2"/>
      </rPr>
      <t>PFEZaren kanpaina zenbakitan.</t>
    </r>
    <r>
      <rPr>
        <b/>
        <sz val="10"/>
        <color theme="4"/>
        <rFont val="Verdana"/>
        <family val="2"/>
      </rPr>
      <t xml:space="preserve"> </t>
    </r>
    <r>
      <rPr>
        <b/>
        <sz val="10"/>
        <color theme="4"/>
        <rFont val="Verdana"/>
        <family val="2"/>
      </rPr>
      <t>Saldoa.</t>
    </r>
    <r>
      <rPr>
        <b/>
        <sz val="10"/>
        <color theme="4"/>
        <rFont val="Verdana"/>
        <family val="2"/>
      </rPr>
      <t xml:space="preserve"> </t>
    </r>
    <r>
      <rPr>
        <b/>
        <sz val="10"/>
        <color theme="4"/>
        <rFont val="Verdana"/>
        <family val="2"/>
      </rPr>
      <t>Aitorpen kopurua eta zenbateko positiboa eta negatiboa</t>
    </r>
    <r>
      <rPr>
        <b/>
        <sz val="10"/>
        <color theme="4"/>
        <rFont val="Verdana"/>
        <family val="2"/>
      </rPr>
      <t xml:space="preserve">
</t>
    </r>
  </si>
  <si>
    <t>Aitorpenen kopurua</t>
  </si>
  <si>
    <r>
      <rPr>
        <b/>
        <sz val="10"/>
        <color indexed="8"/>
        <rFont val="Arial"/>
        <family val="2"/>
      </rPr>
      <t xml:space="preserve">2019
</t>
    </r>
    <r>
      <rPr>
        <sz val="8"/>
        <color rgb="FF000000"/>
        <rFont val="Arial"/>
        <family val="2"/>
      </rPr>
      <t>Kopurua</t>
    </r>
  </si>
  <si>
    <r>
      <rPr>
        <b/>
        <sz val="10"/>
        <color indexed="8"/>
        <rFont val="Arial"/>
        <family val="2"/>
      </rPr>
      <t xml:space="preserve">2020
</t>
    </r>
    <r>
      <rPr>
        <sz val="8"/>
        <color rgb="FF000000"/>
        <rFont val="Arial"/>
        <family val="2"/>
      </rPr>
      <t>Kopurua</t>
    </r>
  </si>
  <si>
    <t>Aurkeztutako aitorpenak, PFEZ</t>
  </si>
  <si>
    <t>PFEZ deklaratzaileak</t>
  </si>
  <si>
    <t>Aitorpenaren proportzioa, ordaindu edo itzuli beharreko saldoarekin</t>
  </si>
  <si>
    <r>
      <rPr>
        <b/>
        <sz val="10"/>
        <color indexed="8"/>
        <rFont val="Arial"/>
        <family val="2"/>
      </rPr>
      <t xml:space="preserve">2019
</t>
    </r>
    <r>
      <rPr>
        <sz val="10"/>
        <color rgb="FF000000"/>
        <rFont val="Arial"/>
        <family val="2"/>
      </rPr>
      <t>%</t>
    </r>
  </si>
  <si>
    <r>
      <rPr>
        <b/>
        <sz val="10"/>
        <color indexed="8"/>
        <rFont val="Arial"/>
        <family val="2"/>
      </rPr>
      <t xml:space="preserve">2020
</t>
    </r>
    <r>
      <rPr>
        <sz val="8"/>
        <color rgb="FF000000"/>
        <rFont val="Arial"/>
        <family val="2"/>
      </rPr>
      <t>%</t>
    </r>
  </si>
  <si>
    <t xml:space="preserve">Itzultzeko emaitza duten aitorpenak </t>
  </si>
  <si>
    <t xml:space="preserve">Ordaintzeko emaitza duten aitorpenak </t>
  </si>
  <si>
    <t xml:space="preserve">Zenbateko osoaren saldo ekonomikoa, positiboa eta negatiboa </t>
  </si>
  <si>
    <r>
      <rPr>
        <b/>
        <sz val="10"/>
        <color indexed="8"/>
        <rFont val="Arial"/>
        <family val="2"/>
      </rPr>
      <t xml:space="preserve">2019
</t>
    </r>
    <r>
      <rPr>
        <sz val="8"/>
        <color rgb="FF000000"/>
        <rFont val="Arial"/>
        <family val="2"/>
      </rPr>
      <t>zenbatekoak, milaka eurotan</t>
    </r>
  </si>
  <si>
    <r>
      <rPr>
        <b/>
        <sz val="10"/>
        <color indexed="8"/>
        <rFont val="Arial"/>
        <family val="2"/>
      </rPr>
      <t xml:space="preserve">2020
</t>
    </r>
    <r>
      <rPr>
        <sz val="8"/>
        <color rgb="FF000000"/>
        <rFont val="Arial"/>
        <family val="2"/>
      </rPr>
      <t>zenbatekoak, milaka eurotan</t>
    </r>
  </si>
  <si>
    <t xml:space="preserve">Diru-sarrerak </t>
  </si>
  <si>
    <t xml:space="preserve">Itzulketak </t>
  </si>
  <si>
    <t xml:space="preserve">Kanpainaren saldoa </t>
  </si>
  <si>
    <r>
      <rPr>
        <b/>
        <sz val="10"/>
        <color indexed="8"/>
        <rFont val="Arial"/>
        <family val="2"/>
      </rPr>
      <t>Batezbestekoa, “itzultzeko”</t>
    </r>
    <r>
      <rPr>
        <sz val="9"/>
        <color rgb="FF000000"/>
        <rFont val="Arial"/>
        <family val="2"/>
      </rPr>
      <t xml:space="preserve"> (euroak)</t>
    </r>
  </si>
  <si>
    <r>
      <rPr>
        <b/>
        <sz val="10"/>
        <color indexed="8"/>
        <rFont val="Arial"/>
        <family val="2"/>
      </rPr>
      <t>Batezbestekoa, “ordaintzeko”</t>
    </r>
    <r>
      <rPr>
        <sz val="9"/>
        <color rgb="FF000000"/>
        <rFont val="Arial"/>
        <family val="2"/>
      </rPr>
      <t xml:space="preserve"> (euroak)</t>
    </r>
  </si>
  <si>
    <t>Kanpainako datuak, itxieran</t>
  </si>
  <si>
    <r>
      <rPr>
        <b/>
        <sz val="10"/>
        <color theme="4"/>
        <rFont val="Verdana"/>
        <family val="2"/>
      </rPr>
      <t>49. grafikoa</t>
    </r>
    <r>
      <rPr>
        <b/>
        <sz val="10"/>
        <color theme="4"/>
        <rFont val="Verdana"/>
        <family val="2"/>
      </rPr>
      <t>.</t>
    </r>
    <r>
      <rPr>
        <b/>
        <sz val="10"/>
        <color theme="4"/>
        <rFont val="Verdana"/>
        <family val="2"/>
      </rPr>
      <t xml:space="preserve"> </t>
    </r>
    <r>
      <rPr>
        <b/>
        <sz val="10"/>
        <color theme="4"/>
        <rFont val="Verdana"/>
        <family val="2"/>
      </rPr>
      <t>PFEZaren aitorpen positibo eta negatiboen kopuruaren bilakaera denboran</t>
    </r>
    <r>
      <rPr>
        <b/>
        <sz val="10"/>
        <color theme="4"/>
        <rFont val="Verdana"/>
        <family val="2"/>
      </rPr>
      <t xml:space="preserve">
</t>
    </r>
  </si>
  <si>
    <t>Aitorpenen kopurua, “itzultzeko”</t>
  </si>
  <si>
    <t>Aitorpenen kopurua, “ordaintzeko”</t>
  </si>
  <si>
    <r>
      <rPr>
        <b/>
        <sz val="10"/>
        <color theme="4"/>
        <rFont val="Verdana"/>
        <family val="2"/>
      </rPr>
      <t>50. grafikoa</t>
    </r>
    <r>
      <rPr>
        <b/>
        <sz val="10"/>
        <color theme="4"/>
        <rFont val="Verdana"/>
        <family val="2"/>
      </rPr>
      <t>.</t>
    </r>
    <r>
      <rPr>
        <b/>
        <sz val="10"/>
        <color theme="4"/>
        <rFont val="Verdana"/>
        <family val="2"/>
      </rPr>
      <t xml:space="preserve"> </t>
    </r>
    <r>
      <rPr>
        <b/>
        <sz val="10"/>
        <color theme="4"/>
        <rFont val="Verdana"/>
        <family val="2"/>
      </rPr>
      <t>Saldo ekonomikoaren bilakaera denboran.</t>
    </r>
    <r>
      <rPr>
        <b/>
        <sz val="10"/>
        <color theme="4"/>
        <rFont val="Verdana"/>
        <family val="2"/>
      </rPr>
      <t xml:space="preserve"> </t>
    </r>
    <r>
      <rPr>
        <b/>
        <sz val="10"/>
        <color theme="4"/>
        <rFont val="Verdana"/>
        <family val="2"/>
      </rPr>
      <t>PFEZaren zenbateko positiboa eta negatiboa</t>
    </r>
    <r>
      <rPr>
        <b/>
        <sz val="10"/>
        <color theme="4"/>
        <rFont val="Verdana"/>
        <family val="2"/>
      </rPr>
      <t xml:space="preserve">
</t>
    </r>
  </si>
  <si>
    <t>Ordaindu beharreko zenbatekoa</t>
  </si>
  <si>
    <t>Itzuli beharreko zenbatekoa</t>
  </si>
  <si>
    <r>
      <rPr>
        <b/>
        <sz val="10"/>
        <color theme="4"/>
        <rFont val="Verdana"/>
        <family val="2"/>
      </rPr>
      <t>51. koadroa</t>
    </r>
    <r>
      <rPr>
        <b/>
        <sz val="10"/>
        <color theme="4"/>
        <rFont val="Verdana"/>
        <family val="2"/>
      </rPr>
      <t>.</t>
    </r>
    <r>
      <rPr>
        <b/>
        <sz val="10"/>
        <color theme="4"/>
        <rFont val="Verdana"/>
        <family val="2"/>
      </rPr>
      <t xml:space="preserve"> </t>
    </r>
    <r>
      <rPr>
        <b/>
        <sz val="10"/>
        <color theme="4"/>
        <rFont val="Verdana"/>
        <family val="2"/>
      </rPr>
      <t>Ondarearen gaineko zergaren kanpaina zenbakietan.</t>
    </r>
    <r>
      <rPr>
        <b/>
        <sz val="10"/>
        <color theme="4"/>
        <rFont val="Verdana"/>
        <family val="2"/>
      </rPr>
      <t xml:space="preserve"> </t>
    </r>
    <r>
      <rPr>
        <b/>
        <sz val="10"/>
        <color theme="4"/>
        <rFont val="Verdana"/>
        <family val="2"/>
      </rPr>
      <t>Aitorpen kopurua eta saldo ekonomikoa</t>
    </r>
  </si>
  <si>
    <r>
      <rPr>
        <b/>
        <sz val="10"/>
        <color indexed="8"/>
        <rFont val="Arial"/>
        <family val="2"/>
      </rPr>
      <t>Sartu beharreko kuota</t>
    </r>
    <r>
      <rPr>
        <sz val="9"/>
        <color rgb="FF000000"/>
        <rFont val="Arial"/>
        <family val="2"/>
      </rPr>
      <t xml:space="preserve"> (milaka eurotan)</t>
    </r>
  </si>
  <si>
    <t>52. koadroa.  Errentaren eta ondarearen gaineko zergaren kanpaina, zenbakitan. Telefono bidezko arreten kopurua.</t>
  </si>
  <si>
    <t>Telefono bidezko kontsulta teknikoak</t>
  </si>
  <si>
    <t xml:space="preserve">Telefono bidezko administrazio kontsultak </t>
  </si>
  <si>
    <t>53. koadroa. PFEZan eta Ondarearen Zergan kanpainatik kanpo laguntzeko jardueren emaitzak. Jarduketa kopurua</t>
  </si>
  <si>
    <t>Ogasunean prestatutako aitorpenak</t>
  </si>
  <si>
    <t>kanpaina</t>
  </si>
  <si>
    <t xml:space="preserve">              aurreko urteak</t>
  </si>
  <si>
    <t xml:space="preserve">Aurrez aurreko kontsulta teknikoak </t>
  </si>
  <si>
    <t xml:space="preserve">Aurrez aurreko administrazio kontsultak </t>
  </si>
  <si>
    <t>Telefono bidezko kontsultak</t>
  </si>
  <si>
    <t xml:space="preserve">54. koadroa. Izapidetutako BEZ itzulketak Eskaera kopurua eta eskatutako eta itzulitako zenbatekoak
</t>
  </si>
  <si>
    <t>Eskabide kopurua</t>
  </si>
  <si>
    <r>
      <rPr>
        <b/>
        <sz val="9"/>
        <color indexed="8"/>
        <rFont val="Arial"/>
        <family val="2"/>
      </rPr>
      <t xml:space="preserve">Eskatutako zenbatekoa
</t>
    </r>
    <r>
      <rPr>
        <sz val="8"/>
        <color rgb="FF000000"/>
        <rFont val="Arial"/>
        <family val="2"/>
      </rPr>
      <t>Milaka eurotan</t>
    </r>
  </si>
  <si>
    <r>
      <rPr>
        <b/>
        <sz val="9"/>
        <color indexed="8"/>
        <rFont val="Arial"/>
        <family val="2"/>
      </rPr>
      <t xml:space="preserve">Itzulitako zenbatekoa
</t>
    </r>
    <r>
      <rPr>
        <sz val="8"/>
        <color rgb="FF000000"/>
        <rFont val="Arial"/>
        <family val="2"/>
      </rPr>
      <t>Milaka eurotan</t>
    </r>
  </si>
  <si>
    <t>Urteko BEZ itzulketak</t>
  </si>
  <si>
    <t>Hileko BEZ itzulketak</t>
  </si>
  <si>
    <t>2020/2019 ALDAKETA</t>
  </si>
  <si>
    <t>Eskatutako zenbatekoa</t>
  </si>
  <si>
    <t>Itzulitako zenbatekoa</t>
  </si>
  <si>
    <t xml:space="preserve">55. grafikoa. Nafarroako katastro balio osoaren bilakaera denboran. Lurzati kopurua. Unitate kopurua. Katastro balioa, milioika eurotan </t>
  </si>
  <si>
    <t>Lurzati kop.</t>
  </si>
  <si>
    <t>Unitate kop.</t>
  </si>
  <si>
    <t>Katastro balioa</t>
  </si>
  <si>
    <t>56. grafikoa. Tasatutako higiezinen kopuruaren bilakaera denboran.</t>
  </si>
  <si>
    <t>Tasatutako higiezinen kop.</t>
  </si>
  <si>
    <t>57. grafikoa. Onartutako balorazio txostenen kopuruaren bilakaera denboran</t>
  </si>
  <si>
    <t>Onartutako hitzaldi kop.</t>
  </si>
  <si>
    <t>58. grafikoa. Nafarroako Desjabetzeen Epaimahaian alta emandako espedienteen kopuruaren bilakaera denboran</t>
  </si>
  <si>
    <t>Espedienteen kopurua</t>
  </si>
  <si>
    <t>59. grafikoa. Lur ondasunen gaineko aurrez aurreko arreten kopuruaren bilakaera denboran</t>
  </si>
  <si>
    <t>Eskabidearen
urtea</t>
  </si>
  <si>
    <t>Aurrez aurreko arreta kop.</t>
  </si>
  <si>
    <t>60. grafikoa. Emandako lurzati zedulen kopuruaren bilakaera denboran. Izapidetze bidearen arabera</t>
  </si>
  <si>
    <t>Bulegoan emandakoak</t>
  </si>
  <si>
    <t>Internet bidez emandakoak</t>
  </si>
  <si>
    <t>61. koadroa. Oinordetzaren eta Dohaintzen gaineko Zergaren likidazio kopuruaren bilakaera. “Likidazio-autolikidazioa”ren arabera</t>
  </si>
  <si>
    <t>Likidazioak</t>
  </si>
  <si>
    <t>Autolikidazioak</t>
  </si>
  <si>
    <t xml:space="preserve">Kopurua </t>
  </si>
  <si>
    <t>Guztizkoaren gaineko %-a</t>
  </si>
  <si>
    <t>62. grafikoa. Ondare Eskualdaketaren eta Egintza Juridiko Dokumentatuen gaineko zergaren aitorpen aurkeztuen kopuruaren bilakaera</t>
  </si>
  <si>
    <t>Ez dira sartzen ibilgailu erabilien eskualdaketak</t>
  </si>
  <si>
    <t>63. koadroa. Gauzatutako zerga itzulketen kopurua</t>
  </si>
  <si>
    <t>Itzulketen kopurua</t>
  </si>
  <si>
    <t xml:space="preserve"> </t>
  </si>
  <si>
    <t>64. koadroa. Izapidetutako geroratzeen kopurua</t>
  </si>
  <si>
    <t>Izapidetutako geroratzeen kopurua</t>
  </si>
  <si>
    <t>65. koadroa. Geroratzeko eskaerak</t>
  </si>
  <si>
    <t>Eskaerak 2019</t>
  </si>
  <si>
    <t>Eskaerak 2020</t>
  </si>
  <si>
    <t>Kop.</t>
  </si>
  <si>
    <t>ERRENTA</t>
  </si>
  <si>
    <t>EB EROSKETAK BEZ</t>
  </si>
  <si>
    <t>ONDAREA</t>
  </si>
  <si>
    <t>SOZIETATEAK</t>
  </si>
  <si>
    <t>SOZIETATEEN KONT. ORDAINKETAK</t>
  </si>
  <si>
    <t>ZATIKATZEAK</t>
  </si>
  <si>
    <t>LANEKO ATXIKIPENAK</t>
  </si>
  <si>
    <t>KAPITAL HIGIGARRIA ATXIKIPENAK</t>
  </si>
  <si>
    <t>KAPITAL HIGIEZINA ATXIKIPENAK</t>
  </si>
  <si>
    <t>ZERGA BEREZIAK</t>
  </si>
  <si>
    <t>GERORATZE BEREZIAK</t>
  </si>
  <si>
    <t>HIDROKARBUROAK</t>
  </si>
  <si>
    <t>ZEHAPEN FISKALAK</t>
  </si>
  <si>
    <t>EZ-FISKALAK</t>
  </si>
  <si>
    <t>OINORDETZAK</t>
  </si>
  <si>
    <t>ONDARE ESKUALDAKETAK</t>
  </si>
  <si>
    <t>EGINTZA JURIDIKO DOKUMENTATUAK</t>
  </si>
  <si>
    <t>EPEZ KANPOKOEN ERREKARGUAK</t>
  </si>
  <si>
    <t>MATRIKULAZIOA</t>
  </si>
  <si>
    <t>EZ EGOILIARRAK PFEZ/SOZIETATEAK</t>
  </si>
  <si>
    <t>ASEGURU PRIMAK</t>
  </si>
  <si>
    <t>NEKAZARITZAKO GASOLIOAREN ITZULKETA</t>
  </si>
  <si>
    <t>AZALERA HANDIAK</t>
  </si>
  <si>
    <t>ENERG ELEK PROD BALIO G/ ZERG ORDAIN ZATI</t>
  </si>
  <si>
    <t>ENERG. ELEK. PROD AUTOLIKIDAZIOA</t>
  </si>
  <si>
    <t>ELEKTRIZITATEA FABRIKATZEA</t>
  </si>
  <si>
    <t>JOKOAREN TASAK</t>
  </si>
  <si>
    <t>BEROTEGI EFEKTUKO GAS FLUORDUNA</t>
  </si>
  <si>
    <t>66. koadroa. Hitzarmen Ekonomikoaren finantza fluxuak</t>
  </si>
  <si>
    <t>Ekarpen ekonomikoa</t>
  </si>
  <si>
    <t>Erregularizazioa Ekarpena</t>
  </si>
  <si>
    <t>Ordainketa ekarpena, guztira</t>
  </si>
  <si>
    <t>Alkohola eta tarteko produktuak</t>
  </si>
  <si>
    <t>Garagardoa</t>
  </si>
  <si>
    <t>Hidrokarburoak</t>
  </si>
  <si>
    <t>Tabakoa</t>
  </si>
  <si>
    <t>67. koadroa. Beste zerga administrazioekiko lankidetzarako eginbideak eta informazio errekerimenduak</t>
  </si>
  <si>
    <t>Jasotakoak</t>
  </si>
  <si>
    <t>Igorriak</t>
  </si>
  <si>
    <t>Zerga Administrazioko Estatu Agentzia</t>
  </si>
  <si>
    <t>Gipuzkoako Foru Ogasuna</t>
  </si>
  <si>
    <t>Bizkaiko Foru Ogasuna</t>
  </si>
  <si>
    <t>Arabako Foru Ogasuna</t>
  </si>
  <si>
    <t>68. koadroa. Lankidetzarako hitzarmen eta akordioen zerrenda eta indarra hartzeko data</t>
  </si>
  <si>
    <t>Erakundea/entitatea</t>
  </si>
  <si>
    <t>Hitzarmena</t>
  </si>
  <si>
    <t>Data</t>
  </si>
  <si>
    <t>Likidazio bulegoak</t>
  </si>
  <si>
    <t>Ekonomia eta Ogasunaren eta Erregistratzaileen Elkargoaren arteko lankidetza hitzarmena, ondare eskualdaketaren eta egintza juridiko dokumentatuen gaineko zerga kudeatzeko</t>
  </si>
  <si>
    <t>Botere Judizialaren Kontseilu Nagusia</t>
  </si>
  <si>
    <t>Botere Judizialaren Kontseilu Nagusiaren, Nafarroako Gobernuaren Lehendakaritza, Justizia eta Barne Departamentuaren eta Nafarroako Zerga Ogasunaren arteko lankidetza hitzarmena, epaitegi eta auzitegiei datuak lagatzeko</t>
  </si>
  <si>
    <t>ZAEA</t>
  </si>
  <si>
    <t>ZAEAren eta NZOren arteko 2006/06/15eko lan taldeen ondorioak: helbide aldaketak, eskumenik gabeko Administrazioaren diru-sarrerak, zerga kontrola, akta bakarrak, BEZaren bilbeak eta itzulketen enbargoa.</t>
  </si>
  <si>
    <t>Erregistroak</t>
  </si>
  <si>
    <t>Nafarroako Zerga Ogasunaren eta Nafarroako Merkataritza Erregistroaren arteko lankidetza hitzarmena, Identifikazio Fiskaleko Kodea esleitzeko</t>
  </si>
  <si>
    <t>Nafarroako Zerga Ogasunaren eta Erregistratzaileen Elkargoaren arteko hitzarmena, Jabetzaren Erregistroko datu baseetara sartzeko</t>
  </si>
  <si>
    <t>GSIN</t>
  </si>
  <si>
    <t>Nafarroako Zerga Ogasunaren eta Gizarte Segurantzako Institutu Nazionalaren arteko informazio trukeari buruzko akordioa</t>
  </si>
  <si>
    <t>GSDN</t>
  </si>
  <si>
    <t>Gizarte Segurantzaren Diruzaintza Nagusiaren eta Nafarroako Zerga Ogasunaren arteko lankidetza hitzarmena, informazioa elkarri trukatzeari eta bilketaren kudeaketari buruzkoa</t>
  </si>
  <si>
    <t>EIN</t>
  </si>
  <si>
    <t>Nafarroako Zerga Ogasunaren eta Estatuko Enplegu Zerbitzu Publikoaren arteko lankidetza hitzarmena, informazioa elkarri trukatzeari buruzkoa</t>
  </si>
  <si>
    <t>2007ko martxoaren 23an Nafarroako Zerga Ogasunak eta Gizarte Segurantzako Diruzaintza Nagusiak zerga arloko informazioa eta kudeaketa elkarri trukatzeko sinatutako hitzarmenaren eranskina</t>
  </si>
  <si>
    <t>Estatuko Administrazio Orokorra</t>
  </si>
  <si>
    <t>Estatuko Administrazio Orokorraren eta Nafarroako Foru Komunitateko Administrazioaren arteko desjabetze arloko akordioa.</t>
  </si>
  <si>
    <t>TRACASA</t>
  </si>
  <si>
    <t>Zerga Ogasunaren eta Trabajos Catastrales SAren arteko akordioa, datuak babesteari buruzkoa.</t>
  </si>
  <si>
    <t>Zerga Administrazioko Estatu Agentziaren eta Nafarroako Zerga Ogasuna Erakunde Autonomoaren arteko lankidetza hitzarmena, zerga xedeekin informazioa trukatzeko.</t>
  </si>
  <si>
    <t>Nafarroako Zerga Ogasunaren eta ZAEAren arteko lankidetza ildoak ezartzen dituen hitzarmena, zerga betebeharrak borondatez betetzeko eta zerga iruzurraren aurka egiteko.</t>
  </si>
  <si>
    <t>Trafiko Zuzendaritza Nagusia</t>
  </si>
  <si>
    <t>Nafarroako Zerga Ogasunaren eta Trafiko Zuzendaritza Nagusiaren arteko hitzarmena, Barne Ministerioaren mendekoa, zerga ondorioetarako informazioa trukatzeari eta lagatzeari buruzkoa.</t>
  </si>
  <si>
    <t>Bankuak</t>
  </si>
  <si>
    <t>Kreditu entitateekiko hitzarmena, zergak itzultzeko saldoak aldez aurretik erabiltzea errazteko</t>
  </si>
  <si>
    <t>Osasuna</t>
  </si>
  <si>
    <t>Farmazia prestazioko gehiegizko ekarpenen itzulketak kudeatzeko hitzarmena (koordainketa)</t>
  </si>
  <si>
    <t>Nafarroako Zerga Ogasunaren eta Erregistratzaileen Dekanotzaren arteko komunikazioa hobetzeko protokoloa</t>
  </si>
  <si>
    <t>Enplegu eta Gizarte Segurantzako Ministerioa</t>
  </si>
  <si>
    <t>Laneko Ikuskatzailetzarekiko hitzarmena</t>
  </si>
  <si>
    <t>Iruñeko Udala</t>
  </si>
  <si>
    <t>Zergaren eta bilketaren ondorioetarako informazioa trukatzea</t>
  </si>
  <si>
    <t>Notarioak</t>
  </si>
  <si>
    <t>Nafarroako Ogasunaren eta Notariotzaren Kontseilu Nagusiaren eta Nafarroako Notarioen Elkargoaren arteko hitzarmena</t>
  </si>
  <si>
    <t>Bizkaiko Foru Aldundia</t>
  </si>
  <si>
    <t>Zergaren ondorioetarako informazioa trukatzea</t>
  </si>
  <si>
    <t>Gipuzkoako Foru Aldundia</t>
  </si>
  <si>
    <t>Espainiako Abokatutza (Kontseilu Nagusia)</t>
  </si>
  <si>
    <t>Informazioa lagatzea, doako laguntzarako</t>
  </si>
  <si>
    <t>Arabako Foru Aldundia</t>
  </si>
  <si>
    <t>GSDNaren eta NFOren arteko hitzarmena, informazioa elkarri trukatzearen eta zerga kudeaketaren arloan</t>
  </si>
  <si>
    <t>69. koadroa. Ikuskapen Zerbitzuak auzitegiekiko eta beste zenbait administrazio eta erakunde publikorekiko lankidetzazko jarduketak</t>
  </si>
  <si>
    <t>Epaitegiak</t>
  </si>
  <si>
    <t>Udalak</t>
  </si>
  <si>
    <t>Gizarte Segurantza</t>
  </si>
  <si>
    <t>Nafarroako Gobernuko beste departamentu batzuk</t>
  </si>
  <si>
    <t>70. koadroa. Erakunde publikoekiko jarduketen kopurua</t>
  </si>
  <si>
    <t>Jarduketak</t>
  </si>
  <si>
    <t>Arartekoa</t>
  </si>
  <si>
    <t>Nafarroako Parlamentua</t>
  </si>
  <si>
    <t>Hitzarmen Ekonomikoaren Arbitraje Batzordea</t>
  </si>
  <si>
    <t>71. koadroa. Entitate laguntzaileen zerrenda eta haietako bakoitzean aritu den pertsona operadoreen kopurua. PFEZaren kanpaina</t>
  </si>
  <si>
    <t>Entitate laguntzailea</t>
  </si>
  <si>
    <t>Operadoreen kop.</t>
  </si>
  <si>
    <t>Nafarroako Ostalaritza Elkartea (AEHN)</t>
  </si>
  <si>
    <t>Nafarroako Ostalaritzako Enpresa Txikien Elkartea (ANAPEH)</t>
  </si>
  <si>
    <t>Harakinen gremioa</t>
  </si>
  <si>
    <t>Arrainaren gremioa</t>
  </si>
  <si>
    <t>BBVA</t>
  </si>
  <si>
    <t>Unicaja bankua</t>
  </si>
  <si>
    <t>Nafarroako Rural Kutxa</t>
  </si>
  <si>
    <t>Ibercaja</t>
  </si>
  <si>
    <t>INTIASA</t>
  </si>
  <si>
    <t>Kutxabank</t>
  </si>
  <si>
    <t>CaixaBank</t>
  </si>
  <si>
    <t>Laboral Kutxa</t>
  </si>
  <si>
    <t>Banco Santander</t>
  </si>
  <si>
    <t>Targobank</t>
  </si>
  <si>
    <t>TRADISNA</t>
  </si>
  <si>
    <t>UAGN</t>
  </si>
  <si>
    <t>72. koadroa. Tributuen kudeaketako entitate laguntzaileak. Entitate kopurua. Ordainketa kopurua eta aplikatutako zenbatekoak</t>
  </si>
  <si>
    <t>2019. urtea</t>
  </si>
  <si>
    <t>2020. urtea</t>
  </si>
  <si>
    <t xml:space="preserve">   </t>
  </si>
  <si>
    <t>Entitateen kopurua</t>
  </si>
  <si>
    <t>Aplikatutako ordainketen kopurua</t>
  </si>
  <si>
    <t>Aplikatutako zenbatekoak (milaka eurotan)</t>
  </si>
  <si>
    <t xml:space="preserve">73. koadroa. NFOren jardueraren adierazleak </t>
  </si>
  <si>
    <t>“Tributu Kontroleko Jarduera” adierazlea</t>
  </si>
  <si>
    <t>Tributu kontroleko jardueraren emaitzak. (*)</t>
  </si>
  <si>
    <t>Tributu bilketa likidoa. Zuzeneko kudeaketa. (**)</t>
  </si>
  <si>
    <t>“Jarduna” adierazlea</t>
  </si>
  <si>
    <t>NFOko langileak</t>
  </si>
  <si>
    <t>“Efizientzia” adierazlea</t>
  </si>
  <si>
    <t>NFOaren kostuak. Aurrekontu exekutatua (***)</t>
  </si>
  <si>
    <t>“Tributu bilketa likidoaren kostua” adierazlea</t>
  </si>
  <si>
    <t>Tributu bilketa likidoa</t>
  </si>
  <si>
    <t>“Langile kopurua 10.000 biztanleko” adierazlea</t>
  </si>
  <si>
    <r>
      <rPr>
        <b/>
        <sz val="10"/>
        <color indexed="8"/>
        <rFont val="Arial"/>
        <family val="2"/>
      </rPr>
      <t xml:space="preserve">Unitateak
</t>
    </r>
    <r>
      <rPr>
        <sz val="8"/>
        <color rgb="FF000000"/>
        <rFont val="Arial"/>
        <family val="2"/>
      </rPr>
      <t>pertsonak</t>
    </r>
  </si>
  <si>
    <t>Nafarroako biztanleria (****)</t>
  </si>
  <si>
    <t xml:space="preserve">(*) Tributuen kontroleko jardueraren emaitzetan tributuen kontrolaren emaitza osoak sartzen dira (zuzenak, eragindakoak eta helbide fiskaleko jarduketak eta kopuru erlatiboa).  </t>
  </si>
  <si>
    <t>(**) Zuzeneko Kudeaketako tributuen bilketa likidoan ez dira sartzen zeharkako zergen Estatuarekiko doikuntza fiskalak</t>
  </si>
  <si>
    <t>(***) NFOren kostuetan ez da sartzen Estatuari egindako ekarpen ekonomikoaren ordainketa</t>
  </si>
  <si>
    <r>
      <rPr>
        <i/>
        <sz val="8"/>
        <color indexed="8"/>
        <rFont val="Arial"/>
        <family val="2"/>
      </rPr>
      <t>(****) Iturria: Estatistikaren Institutu Nazionala:</t>
    </r>
    <r>
      <rPr>
        <i/>
        <sz val="8"/>
        <color indexed="8"/>
        <rFont val="Arial"/>
        <family val="2"/>
      </rPr>
      <t xml:space="preserve"> </t>
    </r>
    <r>
      <rPr>
        <i/>
        <sz val="8"/>
        <color rgb="FFFF0000"/>
        <rFont val="Arial"/>
        <family val="2"/>
      </rPr>
      <t>2019/01/1eko 2020/01/1eko</t>
    </r>
    <r>
      <rPr>
        <i/>
        <sz val="8"/>
        <color indexed="8"/>
        <rFont val="Arial"/>
        <family val="2"/>
      </rPr>
      <t xml:space="preserve"> udal erroldak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</si>
</sst>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 #,##0.00\ &quot;€&quot;_-;\-* #,##0.00\ &quot;€&quot;_-;_-* &quot;-&quot;??\ &quot;€&quot;_-;_-@_-"/>
    <numFmt numFmtId="164" formatCode="_-* #,##0.00\ _€_-;\-* #,##0.00\ _€_-;_-* &quot;-&quot;??\ _€_-;_-@_-"/>
    <numFmt numFmtId="165" formatCode="_-* #,##0\ _P_t_s_-;\-* #,##0\ _P_t_s_-;_-* &quot;-&quot;\ _P_t_s_-;_-@_-"/>
    <numFmt numFmtId="166" formatCode="_-* #,##0.00\ _P_t_s_-;\-* #,##0.00\ _P_t_s_-;_-* &quot;-&quot;??\ _P_t_s_-;_-@_-"/>
    <numFmt numFmtId="167" formatCode="_-* #,##0\ _€_-;\-* #,##0\ _€_-;_-* &quot;-&quot;??\ _€_-;_-@_-"/>
    <numFmt numFmtId="168" formatCode="0.0%"/>
    <numFmt numFmtId="169" formatCode="__@"/>
    <numFmt numFmtId="170" formatCode="#,###,"/>
    <numFmt numFmtId="171" formatCode="_-* #,##0\ _P_t_s_-;\-* #,##0\ _P_t_s_-;_-* &quot;-&quot;??\ _P_t_s_-;_-@_-"/>
    <numFmt numFmtId="172" formatCode="#,##0_ ;\-#,##0\ "/>
    <numFmt numFmtId="173" formatCode="#,##0.00_ ;\-#,##0.00\ "/>
    <numFmt numFmtId="174" formatCode="#,##0.000_ ;\-#,##0.000\ "/>
    <numFmt numFmtId="175" formatCode="#,##0.000\ _€;\-#,##0.000\ _€"/>
    <numFmt numFmtId="176" formatCode="#,##0.0"/>
    <numFmt numFmtId="177" formatCode="#,##0.0_ ;\-#,##0.0\ "/>
    <numFmt numFmtId="178" formatCode="0_ ;\-0\ "/>
  </numFmts>
  <fonts count="69">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color indexed="8"/>
      <name val="Calibri"/>
      <family val="2"/>
    </font>
    <font>
      <b/>
      <sz val="10"/>
      <name val="Verdana"/>
      <family val="2"/>
    </font>
    <font>
      <sz val="10"/>
      <name val="Arial"/>
      <family val="2"/>
    </font>
    <font>
      <sz val="10"/>
      <color indexed="62"/>
      <name val="Arial"/>
      <family val="2"/>
    </font>
    <font>
      <sz val="12"/>
      <name val="Times New Roman"/>
      <family val="1"/>
    </font>
    <font>
      <b/>
      <sz val="11"/>
      <name val="Arial"/>
      <family val="2"/>
    </font>
    <font>
      <sz val="11"/>
      <name val="Arial"/>
      <family val="2"/>
    </font>
    <font>
      <sz val="8"/>
      <name val="Verdana"/>
      <family val="2"/>
    </font>
    <font>
      <b/>
      <sz val="10"/>
      <name val="Arial"/>
      <family val="2"/>
    </font>
    <font>
      <sz val="8"/>
      <name val="Arial"/>
      <family val="2"/>
    </font>
    <font>
      <b/>
      <sz val="10"/>
      <color indexed="8"/>
      <name val="Arial"/>
      <family val="2"/>
    </font>
    <font>
      <sz val="9"/>
      <name val="Arial"/>
      <family val="2"/>
    </font>
    <font>
      <b/>
      <sz val="10"/>
      <color indexed="12"/>
      <name val="Arial"/>
      <family val="2"/>
    </font>
    <font>
      <b/>
      <sz val="10"/>
      <color theme="4"/>
      <name val="Verdana"/>
      <family val="2"/>
    </font>
    <font>
      <sz val="10"/>
      <color indexed="8"/>
      <name val="Arial"/>
      <family val="2"/>
    </font>
    <font>
      <b/>
      <sz val="11"/>
      <name val="Symbol"/>
      <family val="1"/>
      <charset val="2"/>
    </font>
    <font>
      <sz val="12"/>
      <name val="Calibri"/>
      <family val="2"/>
    </font>
    <font>
      <sz val="9"/>
      <color indexed="8"/>
      <name val="Arial"/>
      <family val="2"/>
    </font>
    <font>
      <b/>
      <sz val="15"/>
      <color indexed="54"/>
      <name val="Calibri"/>
      <family val="2"/>
    </font>
    <font>
      <sz val="9"/>
      <name val="Arial"/>
      <family val="2"/>
    </font>
    <font>
      <b/>
      <sz val="9"/>
      <name val="Arial"/>
      <family val="2"/>
    </font>
    <font>
      <sz val="10"/>
      <color rgb="FFFF0000"/>
      <name val="Arial"/>
      <family val="2"/>
    </font>
    <font>
      <sz val="10"/>
      <color indexed="18"/>
      <name val="Arial"/>
      <family val="2"/>
    </font>
    <font>
      <b/>
      <sz val="11"/>
      <color indexed="8"/>
      <name val="Calibri"/>
      <family val="2"/>
    </font>
    <font>
      <sz val="9"/>
      <color indexed="8"/>
      <name val="Courier New"/>
      <family val="3"/>
    </font>
    <font>
      <b/>
      <sz val="9"/>
      <color indexed="8"/>
      <name val="Arial"/>
      <family val="2"/>
    </font>
    <font>
      <sz val="11"/>
      <name val="Times New Roman"/>
      <family val="1"/>
    </font>
    <font>
      <sz val="8"/>
      <name val="Times New Roman"/>
      <family val="1"/>
    </font>
    <font>
      <sz val="10"/>
      <name val="Arial"/>
      <family val="2"/>
    </font>
    <font>
      <sz val="5"/>
      <name val="Times New Roman"/>
      <family val="1"/>
    </font>
    <font>
      <b/>
      <i/>
      <sz val="9"/>
      <name val="Arial"/>
      <family val="2"/>
    </font>
    <font>
      <i/>
      <sz val="10"/>
      <name val="Arial"/>
      <family val="2"/>
    </font>
    <font>
      <sz val="10"/>
      <color indexed="10"/>
      <name val="Arial"/>
      <family val="2"/>
    </font>
    <font>
      <sz val="8"/>
      <color indexed="53"/>
      <name val="Arial"/>
      <family val="2"/>
    </font>
    <font>
      <b/>
      <strike/>
      <sz val="10"/>
      <color indexed="8"/>
      <name val="Arial"/>
      <family val="2"/>
    </font>
    <font>
      <i/>
      <sz val="10"/>
      <color indexed="8"/>
      <name val="Arial"/>
      <family val="2"/>
    </font>
    <font>
      <i/>
      <sz val="10"/>
      <color indexed="8"/>
      <name val="Times New Roman"/>
      <family val="1"/>
    </font>
    <font>
      <sz val="9"/>
      <color rgb="FF000000"/>
      <name val="Arial"/>
      <family val="2"/>
    </font>
    <font>
      <i/>
      <sz val="9"/>
      <name val="Arial"/>
      <family val="2"/>
    </font>
    <font>
      <i/>
      <sz val="8"/>
      <name val="Arial"/>
      <family val="2"/>
    </font>
    <font>
      <i/>
      <sz val="8"/>
      <color indexed="8"/>
      <name val="Arial"/>
      <family val="2"/>
    </font>
    <font>
      <i/>
      <sz val="8"/>
      <color theme="1"/>
      <name val="Calibri"/>
      <family val="2"/>
      <scheme val="minor"/>
    </font>
    <font>
      <b/>
      <i/>
      <sz val="10"/>
      <name val="Arial"/>
      <family val="2"/>
    </font>
    <font>
      <b/>
      <u/>
      <sz val="10"/>
      <name val="Verdana"/>
      <family val="2"/>
    </font>
    <font>
      <sz val="11"/>
      <color rgb="FFFF0000"/>
      <name val="Calibri"/>
      <family val="2"/>
    </font>
    <font>
      <sz val="10"/>
      <color indexed="8"/>
      <name val="Calibri"/>
      <family val="2"/>
    </font>
    <font>
      <b/>
      <i/>
      <sz val="8"/>
      <name val="Arial"/>
      <family val="2"/>
    </font>
    <font>
      <sz val="11"/>
      <name val="Calibri"/>
      <family val="2"/>
    </font>
    <font>
      <sz val="14"/>
      <color rgb="FFC00000"/>
      <name val="Inherit"/>
    </font>
    <font>
      <sz val="10"/>
      <color theme="3"/>
      <name val="Inherti"/>
    </font>
    <font>
      <sz val="11"/>
      <color indexed="8"/>
      <name val="Arial"/>
      <family val="2"/>
    </font>
    <font>
      <b/>
      <sz val="10"/>
      <color rgb="FFFF0000"/>
      <name val="Verdana"/>
      <family val="2"/>
    </font>
    <font>
      <i/>
      <sz val="8"/>
      <color rgb="FFFF0000"/>
      <name val="Arial"/>
      <family val="2"/>
    </font>
    <font>
      <b/>
      <sz val="8"/>
      <color rgb="FF000000"/>
      <name val="Arial"/>
      <family val="2"/>
    </font>
    <font>
      <sz val="8"/>
      <color rgb="FF000000"/>
      <name val="Arial"/>
      <family val="2"/>
    </font>
    <font>
      <b/>
      <sz val="11"/>
      <color indexed="8"/>
      <name val="Symbol"/>
      <family val="1"/>
      <charset val="2"/>
    </font>
    <font>
      <b/>
      <sz val="11"/>
      <color rgb="FF000000"/>
      <name val="Calibri"/>
      <family val="2"/>
    </font>
    <font>
      <b/>
      <sz val="8"/>
      <color rgb="FF000000"/>
      <name val="Calibri"/>
      <family val="2"/>
    </font>
    <font>
      <b/>
      <sz val="9"/>
      <color rgb="FF000000"/>
      <name val="Arial"/>
      <family val="2"/>
    </font>
    <font>
      <b/>
      <sz val="10"/>
      <color rgb="FF000000"/>
      <name val="Arial"/>
      <family val="2"/>
    </font>
    <font>
      <i/>
      <sz val="8"/>
      <color rgb="FF000000"/>
      <name val="Times New Roman"/>
      <family val="1"/>
    </font>
    <font>
      <b/>
      <sz val="10"/>
      <color indexed="8"/>
      <name val="Verdana"/>
      <family val="2"/>
    </font>
    <font>
      <sz val="10"/>
      <color rgb="FF00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s>
  <borders count="84">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8"/>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thin">
        <color indexed="64"/>
      </left>
      <right style="medium">
        <color indexed="64"/>
      </right>
      <top style="medium">
        <color indexed="64"/>
      </top>
      <bottom style="thin">
        <color indexed="8"/>
      </bottom>
      <diagonal/>
    </border>
    <border>
      <left style="thin">
        <color indexed="64"/>
      </left>
      <right style="medium">
        <color indexed="64"/>
      </right>
      <top style="thin">
        <color indexed="8"/>
      </top>
      <bottom style="medium">
        <color indexed="64"/>
      </bottom>
      <diagonal/>
    </border>
    <border>
      <left style="medium">
        <color indexed="8"/>
      </left>
      <right style="thin">
        <color indexed="64"/>
      </right>
      <top style="medium">
        <color indexed="64"/>
      </top>
      <bottom style="thin">
        <color indexed="8"/>
      </bottom>
      <diagonal/>
    </border>
    <border>
      <left style="medium">
        <color indexed="8"/>
      </left>
      <right style="thin">
        <color indexed="64"/>
      </right>
      <top style="thin">
        <color indexed="8"/>
      </top>
      <bottom style="medium">
        <color indexed="64"/>
      </bottom>
      <diagonal/>
    </border>
    <border>
      <left style="medium">
        <color indexed="64"/>
      </left>
      <right/>
      <top style="medium">
        <color indexed="64"/>
      </top>
      <bottom style="thin">
        <color indexed="8"/>
      </bottom>
      <diagonal/>
    </border>
    <border>
      <left style="medium">
        <color indexed="64"/>
      </left>
      <right/>
      <top style="thin">
        <color indexed="8"/>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8">
    <xf numFmtId="0" fontId="0" fillId="0" borderId="0"/>
    <xf numFmtId="164" fontId="6" fillId="0" borderId="0" applyFont="0" applyFill="0" applyBorder="0" applyAlignment="0" applyProtection="0"/>
    <xf numFmtId="9" fontId="6" fillId="0" borderId="0" applyFont="0" applyFill="0" applyBorder="0" applyAlignment="0" applyProtection="0"/>
    <xf numFmtId="0" fontId="8" fillId="0" borderId="0"/>
    <xf numFmtId="44"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0" fontId="4" fillId="0" borderId="0"/>
    <xf numFmtId="0" fontId="24" fillId="0" borderId="12" applyNumberFormat="0" applyFill="0" applyAlignment="0" applyProtection="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34" fillId="0" borderId="0"/>
    <xf numFmtId="166" fontId="34"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xf numFmtId="0" fontId="3" fillId="0" borderId="0"/>
    <xf numFmtId="0" fontId="2" fillId="0" borderId="0"/>
  </cellStyleXfs>
  <cellXfs count="1171">
    <xf numFmtId="0" fontId="0" fillId="0" borderId="0" xfId="0"/>
    <xf numFmtId="0" fontId="8" fillId="0" borderId="0" xfId="3" applyFont="1" applyBorder="1"/>
    <xf numFmtId="0" fontId="9" fillId="0" borderId="0" xfId="3" applyFont="1" applyBorder="1"/>
    <xf numFmtId="0" fontId="10" fillId="0" borderId="0" xfId="3" applyFont="1" applyBorder="1" applyAlignment="1">
      <alignment horizontal="right" vertical="center" wrapText="1"/>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8" fillId="0" borderId="0" xfId="3" applyFont="1"/>
    <xf numFmtId="0" fontId="8" fillId="0" borderId="0" xfId="3"/>
    <xf numFmtId="0" fontId="9" fillId="0" borderId="0" xfId="3" applyFont="1"/>
    <xf numFmtId="0" fontId="7" fillId="0" borderId="0" xfId="0" applyFont="1" applyAlignment="1">
      <alignment vertical="center"/>
    </xf>
    <xf numFmtId="0" fontId="19" fillId="0" borderId="0" xfId="0" applyFont="1" applyAlignment="1">
      <alignment vertical="center"/>
    </xf>
    <xf numFmtId="0" fontId="8" fillId="0" borderId="0" xfId="39"/>
    <xf numFmtId="0" fontId="8" fillId="0" borderId="0" xfId="39" applyFill="1" applyBorder="1"/>
    <xf numFmtId="0" fontId="8" fillId="0" borderId="0" xfId="39" applyBorder="1"/>
    <xf numFmtId="10" fontId="26" fillId="0" borderId="0" xfId="2" applyNumberFormat="1" applyFont="1" applyFill="1" applyBorder="1" applyAlignment="1">
      <alignment horizontal="center"/>
    </xf>
    <xf numFmtId="0" fontId="8" fillId="0" borderId="0" xfId="37" applyAlignment="1">
      <alignment vertical="center"/>
    </xf>
    <xf numFmtId="0" fontId="8" fillId="0" borderId="0" xfId="37" applyAlignment="1">
      <alignment horizontal="center" vertical="center"/>
    </xf>
    <xf numFmtId="0" fontId="8" fillId="0" borderId="0" xfId="37" applyBorder="1" applyAlignment="1">
      <alignment vertical="center"/>
    </xf>
    <xf numFmtId="0" fontId="8" fillId="0" borderId="0" xfId="37" applyNumberFormat="1" applyBorder="1" applyAlignment="1">
      <alignment horizontal="center" vertical="center"/>
    </xf>
    <xf numFmtId="0" fontId="26" fillId="0" borderId="0" xfId="39" applyFont="1" applyFill="1" applyBorder="1" applyAlignment="1">
      <alignment horizontal="center" vertical="center"/>
    </xf>
    <xf numFmtId="2" fontId="8" fillId="0" borderId="0" xfId="37" applyNumberFormat="1" applyAlignment="1">
      <alignment vertical="center"/>
    </xf>
    <xf numFmtId="0" fontId="11" fillId="2" borderId="5" xfId="37" applyFont="1" applyFill="1" applyBorder="1" applyAlignment="1">
      <alignment horizontal="center" vertical="center"/>
    </xf>
    <xf numFmtId="167" fontId="8" fillId="0" borderId="0" xfId="37" applyNumberFormat="1" applyAlignment="1">
      <alignment vertical="center"/>
    </xf>
    <xf numFmtId="0" fontId="14" fillId="2" borderId="5" xfId="38" applyFont="1" applyFill="1" applyBorder="1" applyAlignment="1">
      <alignment horizontal="left" vertical="center"/>
    </xf>
    <xf numFmtId="167" fontId="14" fillId="2" borderId="6" xfId="1" applyNumberFormat="1" applyFont="1" applyFill="1" applyBorder="1" applyAlignment="1">
      <alignment horizontal="center" vertical="center"/>
    </xf>
    <xf numFmtId="0" fontId="14" fillId="0" borderId="0" xfId="38" applyFont="1" applyFill="1" applyBorder="1" applyAlignment="1">
      <alignment horizontal="left" vertical="center"/>
    </xf>
    <xf numFmtId="167" fontId="14" fillId="0" borderId="0" xfId="1" applyNumberFormat="1" applyFont="1" applyFill="1" applyBorder="1" applyAlignment="1">
      <alignment horizontal="center" vertical="center"/>
    </xf>
    <xf numFmtId="0" fontId="8" fillId="0" borderId="0" xfId="37" applyFill="1" applyAlignment="1">
      <alignment vertical="center"/>
    </xf>
    <xf numFmtId="167" fontId="14" fillId="0" borderId="0" xfId="1" applyNumberFormat="1" applyFont="1" applyFill="1" applyBorder="1" applyAlignment="1">
      <alignment vertical="center"/>
    </xf>
    <xf numFmtId="10" fontId="14" fillId="0" borderId="0" xfId="2" applyNumberFormat="1" applyFont="1" applyFill="1" applyBorder="1" applyAlignment="1">
      <alignment horizontal="center" vertical="center" wrapText="1"/>
    </xf>
    <xf numFmtId="0" fontId="8" fillId="0" borderId="0" xfId="37"/>
    <xf numFmtId="0" fontId="27" fillId="0" borderId="0" xfId="37" applyFont="1"/>
    <xf numFmtId="0" fontId="14" fillId="0" borderId="0" xfId="38" applyFont="1" applyBorder="1" applyAlignment="1">
      <alignment horizontal="left" vertical="center" indent="2"/>
    </xf>
    <xf numFmtId="0" fontId="14" fillId="0" borderId="0" xfId="37" applyFont="1" applyBorder="1" applyAlignment="1">
      <alignment vertical="center"/>
    </xf>
    <xf numFmtId="0" fontId="8" fillId="0" borderId="7" xfId="37" applyBorder="1" applyAlignment="1">
      <alignment vertical="center"/>
    </xf>
    <xf numFmtId="0" fontId="8" fillId="0" borderId="17" xfId="37" applyBorder="1" applyAlignment="1">
      <alignment vertical="center"/>
    </xf>
    <xf numFmtId="0" fontId="8" fillId="0" borderId="9" xfId="37" applyBorder="1" applyAlignment="1">
      <alignment vertical="center"/>
    </xf>
    <xf numFmtId="0" fontId="14" fillId="2" borderId="5" xfId="38" applyFont="1" applyFill="1" applyBorder="1" applyAlignment="1">
      <alignment vertical="center"/>
    </xf>
    <xf numFmtId="0" fontId="8" fillId="0" borderId="7" xfId="12" applyFont="1" applyBorder="1" applyAlignment="1">
      <alignment vertical="center"/>
    </xf>
    <xf numFmtId="0" fontId="8" fillId="0" borderId="17" xfId="12" applyFont="1" applyBorder="1" applyAlignment="1">
      <alignment vertical="center"/>
    </xf>
    <xf numFmtId="0" fontId="8" fillId="0" borderId="9" xfId="12" applyFont="1" applyBorder="1" applyAlignment="1">
      <alignment vertical="center"/>
    </xf>
    <xf numFmtId="0" fontId="8" fillId="0" borderId="0" xfId="12"/>
    <xf numFmtId="0" fontId="14" fillId="0" borderId="0" xfId="12" applyFont="1" applyAlignment="1">
      <alignment horizontal="center" vertical="center"/>
    </xf>
    <xf numFmtId="0" fontId="8" fillId="0" borderId="1" xfId="12" applyFont="1" applyBorder="1" applyAlignment="1">
      <alignment vertical="center"/>
    </xf>
    <xf numFmtId="0" fontId="8" fillId="0" borderId="0" xfId="12" applyAlignment="1">
      <alignment vertical="center"/>
    </xf>
    <xf numFmtId="0" fontId="8" fillId="0" borderId="24" xfId="12" applyFont="1" applyBorder="1" applyAlignment="1">
      <alignment vertical="center"/>
    </xf>
    <xf numFmtId="0" fontId="8" fillId="0" borderId="22" xfId="12" applyFont="1" applyBorder="1" applyAlignment="1">
      <alignment vertical="center"/>
    </xf>
    <xf numFmtId="0" fontId="14" fillId="2" borderId="22" xfId="12" applyFont="1" applyFill="1" applyBorder="1" applyAlignment="1">
      <alignment vertical="center"/>
    </xf>
    <xf numFmtId="168" fontId="26" fillId="2" borderId="32" xfId="2" applyNumberFormat="1" applyFont="1" applyFill="1" applyBorder="1" applyAlignment="1">
      <alignment horizontal="center" vertical="center"/>
    </xf>
    <xf numFmtId="168" fontId="26" fillId="2" borderId="22" xfId="2" applyNumberFormat="1" applyFont="1" applyFill="1" applyBorder="1" applyAlignment="1">
      <alignment horizontal="center" vertical="center"/>
    </xf>
    <xf numFmtId="168" fontId="26" fillId="2" borderId="42" xfId="2" applyNumberFormat="1" applyFont="1" applyFill="1" applyBorder="1" applyAlignment="1">
      <alignment horizontal="center" vertical="center"/>
    </xf>
    <xf numFmtId="0" fontId="8" fillId="0" borderId="0" xfId="12" applyFont="1"/>
    <xf numFmtId="168" fontId="8" fillId="0" borderId="0" xfId="2" applyNumberFormat="1" applyFont="1"/>
    <xf numFmtId="168" fontId="8" fillId="0" borderId="0" xfId="12" applyNumberFormat="1"/>
    <xf numFmtId="0" fontId="26" fillId="0" borderId="17" xfId="3" applyFont="1" applyBorder="1" applyAlignment="1">
      <alignment horizontal="right" vertical="center"/>
    </xf>
    <xf numFmtId="10" fontId="14" fillId="0" borderId="19" xfId="2" applyNumberFormat="1" applyFont="1" applyBorder="1" applyAlignment="1">
      <alignment horizontal="center" vertical="center"/>
    </xf>
    <xf numFmtId="0" fontId="26" fillId="0" borderId="9" xfId="3" applyFont="1" applyBorder="1" applyAlignment="1">
      <alignment horizontal="right" vertical="center"/>
    </xf>
    <xf numFmtId="9" fontId="14" fillId="0" borderId="40" xfId="2" applyNumberFormat="1" applyFont="1" applyBorder="1" applyAlignment="1">
      <alignment horizontal="center" vertical="center"/>
    </xf>
    <xf numFmtId="0" fontId="8" fillId="0" borderId="0" xfId="3" applyAlignment="1">
      <alignment vertical="center"/>
    </xf>
    <xf numFmtId="166" fontId="8" fillId="0" borderId="0" xfId="3" applyNumberFormat="1" applyAlignment="1">
      <alignment vertical="center"/>
    </xf>
    <xf numFmtId="0" fontId="8" fillId="0" borderId="0" xfId="3" applyAlignment="1">
      <alignment horizontal="center" vertical="center"/>
    </xf>
    <xf numFmtId="0" fontId="8" fillId="0" borderId="0" xfId="3" applyFont="1" applyAlignment="1">
      <alignment vertical="center"/>
    </xf>
    <xf numFmtId="0" fontId="8" fillId="0" borderId="0" xfId="3" applyFont="1" applyBorder="1" applyAlignment="1">
      <alignment vertical="center"/>
    </xf>
    <xf numFmtId="0" fontId="8" fillId="0" borderId="0" xfId="3" applyFont="1" applyBorder="1" applyAlignment="1">
      <alignment horizontal="centerContinuous" vertical="center"/>
    </xf>
    <xf numFmtId="0" fontId="14" fillId="0" borderId="17" xfId="3" applyFont="1" applyBorder="1" applyAlignment="1">
      <alignment horizontal="right" vertical="center"/>
    </xf>
    <xf numFmtId="10" fontId="14" fillId="0" borderId="19" xfId="2" applyNumberFormat="1" applyFont="1" applyBorder="1" applyAlignment="1">
      <alignment horizontal="center"/>
    </xf>
    <xf numFmtId="0" fontId="14" fillId="0" borderId="9" xfId="3" applyFont="1" applyBorder="1" applyAlignment="1">
      <alignment horizontal="right"/>
    </xf>
    <xf numFmtId="10" fontId="14" fillId="0" borderId="40" xfId="2" applyNumberFormat="1" applyFont="1" applyBorder="1" applyAlignment="1">
      <alignment horizontal="center"/>
    </xf>
    <xf numFmtId="166" fontId="8" fillId="0" borderId="0" xfId="3" applyNumberFormat="1"/>
    <xf numFmtId="0" fontId="8" fillId="0" borderId="0" xfId="3" applyFont="1"/>
    <xf numFmtId="0" fontId="8" fillId="0" borderId="0" xfId="3" applyFont="1" applyAlignment="1">
      <alignment horizontal="center"/>
    </xf>
    <xf numFmtId="0" fontId="8" fillId="0" borderId="0" xfId="13"/>
    <xf numFmtId="10" fontId="23" fillId="0" borderId="16" xfId="2" applyNumberFormat="1" applyFont="1" applyBorder="1" applyAlignment="1">
      <alignment horizontal="center" vertical="center"/>
    </xf>
    <xf numFmtId="10" fontId="23" fillId="0" borderId="19" xfId="2" applyNumberFormat="1" applyFont="1" applyBorder="1" applyAlignment="1">
      <alignment horizontal="center" vertical="center"/>
    </xf>
    <xf numFmtId="10" fontId="23" fillId="0" borderId="40" xfId="2" applyNumberFormat="1" applyFont="1" applyBorder="1" applyAlignment="1">
      <alignment horizontal="center" vertical="center"/>
    </xf>
    <xf numFmtId="0" fontId="16" fillId="0" borderId="47" xfId="3" applyFont="1" applyBorder="1" applyAlignment="1">
      <alignment horizontal="center" vertical="center" wrapText="1"/>
    </xf>
    <xf numFmtId="0" fontId="7" fillId="0" borderId="0" xfId="12" applyFont="1" applyAlignment="1">
      <alignment horizontal="center" vertical="center" wrapText="1"/>
    </xf>
    <xf numFmtId="0" fontId="8" fillId="0" borderId="0" xfId="12" applyAlignment="1">
      <alignment horizontal="center" vertical="center"/>
    </xf>
    <xf numFmtId="0" fontId="8" fillId="0" borderId="0" xfId="12" applyFont="1" applyAlignment="1">
      <alignment vertical="center"/>
    </xf>
    <xf numFmtId="0" fontId="7" fillId="0" borderId="0" xfId="12" applyFont="1" applyAlignment="1">
      <alignment vertical="center" wrapText="1"/>
    </xf>
    <xf numFmtId="0" fontId="19" fillId="0" borderId="0" xfId="12" applyFont="1" applyAlignment="1">
      <alignment vertical="center"/>
    </xf>
    <xf numFmtId="0" fontId="27" fillId="0" borderId="0" xfId="12" applyFont="1"/>
    <xf numFmtId="0" fontId="27" fillId="0" borderId="0" xfId="39" applyFont="1"/>
    <xf numFmtId="0" fontId="27" fillId="0" borderId="0" xfId="12" applyFont="1" applyAlignment="1">
      <alignment vertical="center"/>
    </xf>
    <xf numFmtId="171" fontId="25" fillId="0" borderId="23" xfId="6" applyNumberFormat="1" applyFont="1" applyBorder="1" applyAlignment="1">
      <alignment vertical="center"/>
    </xf>
    <xf numFmtId="171" fontId="25" fillId="0" borderId="17" xfId="6" applyNumberFormat="1" applyFont="1" applyBorder="1" applyAlignment="1">
      <alignment vertical="center"/>
    </xf>
    <xf numFmtId="10" fontId="23" fillId="0" borderId="16" xfId="12" applyNumberFormat="1" applyFont="1" applyBorder="1" applyAlignment="1">
      <alignment horizontal="center" vertical="center" wrapText="1"/>
    </xf>
    <xf numFmtId="10" fontId="23" fillId="0" borderId="19" xfId="12" applyNumberFormat="1" applyFont="1" applyBorder="1" applyAlignment="1">
      <alignment horizontal="center" vertical="center" wrapText="1"/>
    </xf>
    <xf numFmtId="10" fontId="23" fillId="0" borderId="21" xfId="12" applyNumberFormat="1" applyFont="1" applyBorder="1" applyAlignment="1">
      <alignment horizontal="center" vertical="center" wrapText="1"/>
    </xf>
    <xf numFmtId="0" fontId="8" fillId="0" borderId="0" xfId="12" applyAlignment="1">
      <alignment horizontal="center"/>
    </xf>
    <xf numFmtId="0" fontId="25" fillId="0" borderId="17" xfId="12" applyFont="1" applyBorder="1" applyAlignment="1">
      <alignment horizontal="center" vertical="center"/>
    </xf>
    <xf numFmtId="0" fontId="33" fillId="0" borderId="0" xfId="12" applyFont="1" applyAlignment="1">
      <alignment horizontal="justify"/>
    </xf>
    <xf numFmtId="0" fontId="25" fillId="0" borderId="23" xfId="12" applyFont="1" applyBorder="1" applyAlignment="1">
      <alignment horizontal="right" indent="2"/>
    </xf>
    <xf numFmtId="0" fontId="25" fillId="0" borderId="17" xfId="12" applyFont="1" applyBorder="1" applyAlignment="1">
      <alignment horizontal="right" indent="2"/>
    </xf>
    <xf numFmtId="171" fontId="25" fillId="0" borderId="29" xfId="6" applyNumberFormat="1" applyFont="1" applyBorder="1" applyAlignment="1">
      <alignment vertical="center"/>
    </xf>
    <xf numFmtId="0" fontId="25" fillId="0" borderId="9" xfId="12" applyFont="1" applyBorder="1" applyAlignment="1">
      <alignment horizontal="right" indent="2"/>
    </xf>
    <xf numFmtId="0" fontId="32" fillId="0" borderId="0" xfId="12" applyFont="1" applyBorder="1" applyAlignment="1">
      <alignment horizontal="right"/>
    </xf>
    <xf numFmtId="0" fontId="32" fillId="0" borderId="0" xfId="12" applyFont="1" applyBorder="1" applyAlignment="1">
      <alignment horizontal="center"/>
    </xf>
    <xf numFmtId="0" fontId="7" fillId="0" borderId="0" xfId="12" applyFont="1" applyAlignment="1">
      <alignment horizontal="center" vertical="center" wrapText="1"/>
    </xf>
    <xf numFmtId="0" fontId="7" fillId="0" borderId="0" xfId="42" applyFont="1" applyAlignment="1">
      <alignment vertical="center" wrapText="1"/>
    </xf>
    <xf numFmtId="0" fontId="34" fillId="0" borderId="0" xfId="42" applyAlignment="1">
      <alignment horizontal="center" vertical="center"/>
    </xf>
    <xf numFmtId="0" fontId="34" fillId="0" borderId="0" xfId="42"/>
    <xf numFmtId="0" fontId="34" fillId="0" borderId="0" xfId="42" applyAlignment="1">
      <alignment vertical="center"/>
    </xf>
    <xf numFmtId="171" fontId="25" fillId="0" borderId="8" xfId="43" applyNumberFormat="1" applyFont="1" applyBorder="1" applyAlignment="1">
      <alignment vertical="center"/>
    </xf>
    <xf numFmtId="171" fontId="25" fillId="0" borderId="35" xfId="43" applyNumberFormat="1" applyFont="1" applyBorder="1" applyAlignment="1">
      <alignment vertical="center"/>
    </xf>
    <xf numFmtId="171" fontId="25" fillId="0" borderId="10" xfId="43" applyNumberFormat="1" applyFont="1" applyBorder="1" applyAlignment="1">
      <alignment vertical="center"/>
    </xf>
    <xf numFmtId="0" fontId="19" fillId="0" borderId="0" xfId="42" applyFont="1" applyAlignment="1">
      <alignment vertical="center"/>
    </xf>
    <xf numFmtId="171" fontId="25" fillId="0" borderId="35" xfId="6" applyNumberFormat="1" applyFont="1" applyBorder="1" applyAlignment="1">
      <alignment vertical="center"/>
    </xf>
    <xf numFmtId="171" fontId="25" fillId="0" borderId="37" xfId="6" applyNumberFormat="1" applyFont="1" applyBorder="1" applyAlignment="1">
      <alignment vertical="center"/>
    </xf>
    <xf numFmtId="0" fontId="35" fillId="0" borderId="0" xfId="12" applyFont="1" applyAlignment="1">
      <alignment horizontal="justify" vertical="center"/>
    </xf>
    <xf numFmtId="0" fontId="7" fillId="0" borderId="0" xfId="12" applyFont="1" applyAlignment="1">
      <alignment vertical="center"/>
    </xf>
    <xf numFmtId="3" fontId="25" fillId="0" borderId="14" xfId="12" applyNumberFormat="1" applyFont="1" applyBorder="1" applyAlignment="1">
      <alignment horizontal="center" vertical="center"/>
    </xf>
    <xf numFmtId="3" fontId="25" fillId="0" borderId="20" xfId="12" applyNumberFormat="1" applyFont="1" applyBorder="1" applyAlignment="1">
      <alignment horizontal="center" vertical="center"/>
    </xf>
    <xf numFmtId="0" fontId="14" fillId="0" borderId="0" xfId="12" applyFont="1" applyAlignment="1">
      <alignment vertical="center"/>
    </xf>
    <xf numFmtId="3" fontId="25" fillId="0" borderId="25" xfId="12" applyNumberFormat="1" applyFont="1" applyBorder="1" applyAlignment="1">
      <alignment horizontal="center" vertical="center"/>
    </xf>
    <xf numFmtId="164" fontId="8" fillId="0" borderId="54" xfId="8" applyFont="1" applyBorder="1" applyAlignment="1">
      <alignment vertical="center"/>
    </xf>
    <xf numFmtId="164" fontId="8" fillId="0" borderId="16" xfId="8" applyFont="1" applyBorder="1" applyAlignment="1">
      <alignment vertical="center"/>
    </xf>
    <xf numFmtId="0" fontId="25" fillId="0" borderId="0" xfId="12" applyFont="1" applyAlignment="1">
      <alignment vertical="center"/>
    </xf>
    <xf numFmtId="0" fontId="25" fillId="0" borderId="0" xfId="12" applyFont="1"/>
    <xf numFmtId="0" fontId="20" fillId="0" borderId="7" xfId="12" applyFont="1" applyBorder="1" applyAlignment="1">
      <alignment horizontal="left" vertical="center" indent="2"/>
    </xf>
    <xf numFmtId="0" fontId="8" fillId="0" borderId="0" xfId="12" applyFont="1" applyBorder="1"/>
    <xf numFmtId="0" fontId="16" fillId="0" borderId="0" xfId="12" applyFont="1" applyBorder="1"/>
    <xf numFmtId="0" fontId="14" fillId="0" borderId="0" xfId="12" applyFont="1" applyFill="1" applyBorder="1" applyAlignment="1">
      <alignment horizontal="center" vertical="center"/>
    </xf>
    <xf numFmtId="0" fontId="14" fillId="2" borderId="5" xfId="12" applyFont="1" applyFill="1" applyBorder="1" applyAlignment="1">
      <alignment horizontal="center" vertical="center" wrapText="1"/>
    </xf>
    <xf numFmtId="0" fontId="8" fillId="0" borderId="0" xfId="12" applyFill="1"/>
    <xf numFmtId="0" fontId="14" fillId="0" borderId="5" xfId="12" applyFont="1" applyBorder="1" applyAlignment="1">
      <alignment vertical="center"/>
    </xf>
    <xf numFmtId="0" fontId="8" fillId="0" borderId="0" xfId="12" applyFont="1" applyFill="1" applyBorder="1"/>
    <xf numFmtId="0" fontId="23" fillId="0" borderId="34" xfId="12" applyFont="1" applyBorder="1" applyAlignment="1">
      <alignment horizontal="left" vertical="center" wrapText="1" indent="2"/>
    </xf>
    <xf numFmtId="0" fontId="23" fillId="0" borderId="38" xfId="12" applyFont="1" applyBorder="1" applyAlignment="1">
      <alignment horizontal="left" vertical="center" wrapText="1" indent="2"/>
    </xf>
    <xf numFmtId="0" fontId="23" fillId="0" borderId="34" xfId="12" applyFont="1" applyBorder="1" applyAlignment="1">
      <alignment horizontal="left" vertical="center" indent="2"/>
    </xf>
    <xf numFmtId="0" fontId="23" fillId="0" borderId="58" xfId="12" applyFont="1" applyBorder="1" applyAlignment="1">
      <alignment horizontal="left" vertical="center" indent="2"/>
    </xf>
    <xf numFmtId="0" fontId="23" fillId="0" borderId="36" xfId="12" applyFont="1" applyBorder="1" applyAlignment="1">
      <alignment horizontal="left" vertical="center" indent="2"/>
    </xf>
    <xf numFmtId="164" fontId="8" fillId="0" borderId="0" xfId="12" applyNumberFormat="1"/>
    <xf numFmtId="10" fontId="25" fillId="0" borderId="7" xfId="12" applyNumberFormat="1" applyFont="1" applyBorder="1" applyAlignment="1">
      <alignment horizontal="right" vertical="center" indent="2"/>
    </xf>
    <xf numFmtId="10" fontId="25" fillId="0" borderId="8" xfId="12" applyNumberFormat="1" applyFont="1" applyBorder="1" applyAlignment="1">
      <alignment horizontal="right" vertical="center" indent="2"/>
    </xf>
    <xf numFmtId="10" fontId="25" fillId="0" borderId="17" xfId="12" applyNumberFormat="1" applyFont="1" applyBorder="1" applyAlignment="1">
      <alignment horizontal="right" vertical="center" indent="2"/>
    </xf>
    <xf numFmtId="10" fontId="25" fillId="0" borderId="35" xfId="12" applyNumberFormat="1" applyFont="1" applyBorder="1" applyAlignment="1">
      <alignment horizontal="right" vertical="center" indent="2"/>
    </xf>
    <xf numFmtId="0" fontId="12" fillId="0" borderId="0" xfId="12" applyFont="1" applyAlignment="1">
      <alignment vertical="center"/>
    </xf>
    <xf numFmtId="0" fontId="38" fillId="0" borderId="0" xfId="12" applyFont="1"/>
    <xf numFmtId="0" fontId="11" fillId="0" borderId="0" xfId="12" applyFont="1" applyFill="1" applyBorder="1" applyAlignment="1">
      <alignment horizontal="center" vertical="center"/>
    </xf>
    <xf numFmtId="0" fontId="8" fillId="0" borderId="0" xfId="12" applyBorder="1"/>
    <xf numFmtId="0" fontId="12" fillId="0" borderId="0" xfId="12" applyFont="1" applyBorder="1" applyAlignment="1">
      <alignment vertical="center"/>
    </xf>
    <xf numFmtId="0" fontId="8" fillId="0" borderId="0" xfId="12" applyBorder="1" applyAlignment="1">
      <alignment vertical="center"/>
    </xf>
    <xf numFmtId="0" fontId="8" fillId="0" borderId="17" xfId="12" applyFont="1" applyFill="1" applyBorder="1" applyAlignment="1">
      <alignment horizontal="right" vertical="center" indent="2"/>
    </xf>
    <xf numFmtId="10" fontId="25" fillId="0" borderId="19" xfId="27" applyNumberFormat="1" applyFont="1" applyBorder="1" applyAlignment="1">
      <alignment horizontal="center" vertical="center"/>
    </xf>
    <xf numFmtId="10" fontId="25" fillId="0" borderId="69" xfId="27" applyNumberFormat="1" applyFont="1" applyBorder="1" applyAlignment="1">
      <alignment horizontal="center" vertical="center"/>
    </xf>
    <xf numFmtId="167" fontId="8" fillId="0" borderId="0" xfId="12" applyNumberFormat="1"/>
    <xf numFmtId="10" fontId="25" fillId="0" borderId="61" xfId="27" applyNumberFormat="1" applyFont="1" applyBorder="1" applyAlignment="1">
      <alignment horizontal="center" vertical="center"/>
    </xf>
    <xf numFmtId="0" fontId="37" fillId="0" borderId="0" xfId="12" applyFont="1"/>
    <xf numFmtId="0" fontId="8" fillId="0" borderId="5" xfId="12" applyBorder="1" applyAlignment="1">
      <alignment vertical="center"/>
    </xf>
    <xf numFmtId="0" fontId="7" fillId="0" borderId="0" xfId="0" applyFont="1" applyAlignment="1">
      <alignment horizontal="center" vertical="center" wrapText="1"/>
    </xf>
    <xf numFmtId="0" fontId="39" fillId="0" borderId="0" xfId="0" applyFont="1" applyAlignment="1">
      <alignment vertical="center"/>
    </xf>
    <xf numFmtId="166" fontId="14" fillId="0" borderId="0" xfId="17" applyNumberFormat="1" applyFont="1" applyBorder="1" applyAlignment="1">
      <alignment horizontal="left" vertical="center" wrapText="1"/>
    </xf>
    <xf numFmtId="166" fontId="8" fillId="0" borderId="7" xfId="17" applyNumberFormat="1" applyFont="1" applyBorder="1" applyAlignment="1">
      <alignment horizontal="left" vertical="center" wrapText="1" indent="2"/>
    </xf>
    <xf numFmtId="166" fontId="8" fillId="0" borderId="17" xfId="17" applyNumberFormat="1" applyFont="1" applyBorder="1" applyAlignment="1">
      <alignment horizontal="left" vertical="center" wrapText="1" indent="2"/>
    </xf>
    <xf numFmtId="166" fontId="8" fillId="0" borderId="29" xfId="17" applyNumberFormat="1" applyFont="1" applyBorder="1" applyAlignment="1">
      <alignment horizontal="left" vertical="center" wrapText="1" indent="2"/>
    </xf>
    <xf numFmtId="0" fontId="8" fillId="0" borderId="0" xfId="3" applyFill="1"/>
    <xf numFmtId="0" fontId="7" fillId="0" borderId="0" xfId="0" applyFont="1" applyAlignment="1">
      <alignment vertical="center" wrapText="1"/>
    </xf>
    <xf numFmtId="0" fontId="0" fillId="0" borderId="0" xfId="0" applyBorder="1" applyAlignment="1">
      <alignment vertical="center"/>
    </xf>
    <xf numFmtId="0" fontId="40" fillId="0" borderId="0" xfId="0" applyFont="1" applyFill="1" applyBorder="1" applyAlignment="1">
      <alignment vertical="center"/>
    </xf>
    <xf numFmtId="0" fontId="0" fillId="0" borderId="0" xfId="0" applyAlignment="1">
      <alignment horizontal="center" vertical="center"/>
    </xf>
    <xf numFmtId="0" fontId="23" fillId="0" borderId="11" xfId="0" applyFont="1" applyBorder="1" applyAlignment="1">
      <alignment vertical="center" wrapText="1"/>
    </xf>
    <xf numFmtId="14" fontId="23" fillId="0" borderId="11" xfId="0" applyNumberFormat="1" applyFont="1" applyBorder="1" applyAlignment="1">
      <alignment horizontal="center" vertical="center" wrapText="1"/>
    </xf>
    <xf numFmtId="0" fontId="0" fillId="0" borderId="0" xfId="0" applyAlignment="1">
      <alignment vertical="center" wrapText="1"/>
    </xf>
    <xf numFmtId="0" fontId="23" fillId="3" borderId="11" xfId="0" applyFont="1" applyFill="1" applyBorder="1" applyAlignment="1">
      <alignment vertical="center" wrapText="1"/>
    </xf>
    <xf numFmtId="14" fontId="23" fillId="3" borderId="11" xfId="0" applyNumberFormat="1" applyFont="1" applyFill="1" applyBorder="1" applyAlignment="1">
      <alignment horizontal="center" vertical="center" wrapText="1"/>
    </xf>
    <xf numFmtId="0" fontId="23" fillId="0" borderId="0" xfId="0" applyFont="1" applyAlignment="1">
      <alignment horizontal="center"/>
    </xf>
    <xf numFmtId="0" fontId="20" fillId="0" borderId="7" xfId="0" applyFont="1" applyBorder="1" applyAlignment="1">
      <alignment vertical="center"/>
    </xf>
    <xf numFmtId="0" fontId="20" fillId="0" borderId="17" xfId="0" applyFont="1" applyBorder="1" applyAlignment="1">
      <alignment vertical="center"/>
    </xf>
    <xf numFmtId="0" fontId="20" fillId="0" borderId="9" xfId="0" applyFont="1" applyBorder="1" applyAlignment="1">
      <alignment vertical="center"/>
    </xf>
    <xf numFmtId="0" fontId="38" fillId="0" borderId="0" xfId="0" applyFont="1" applyFill="1" applyBorder="1" applyAlignment="1">
      <alignment vertical="center"/>
    </xf>
    <xf numFmtId="0" fontId="13" fillId="0" borderId="0" xfId="12" applyFont="1" applyAlignment="1">
      <alignment vertical="center"/>
    </xf>
    <xf numFmtId="0" fontId="8" fillId="0" borderId="0" xfId="12" applyAlignment="1">
      <alignment horizontal="right"/>
    </xf>
    <xf numFmtId="10" fontId="8" fillId="0" borderId="0" xfId="12" applyNumberFormat="1"/>
    <xf numFmtId="0" fontId="15" fillId="0" borderId="0" xfId="12" applyFont="1" applyAlignment="1">
      <alignment vertical="center"/>
    </xf>
    <xf numFmtId="0" fontId="8" fillId="0" borderId="0" xfId="12" applyAlignment="1">
      <alignment horizontal="left" vertical="center"/>
    </xf>
    <xf numFmtId="0" fontId="15" fillId="0" borderId="0" xfId="12" applyFont="1" applyAlignment="1">
      <alignment horizontal="left" vertical="center"/>
    </xf>
    <xf numFmtId="0" fontId="13" fillId="0" borderId="0" xfId="0" applyFont="1" applyAlignment="1">
      <alignment horizontal="center" vertical="center"/>
    </xf>
    <xf numFmtId="0" fontId="0" fillId="0" borderId="7" xfId="0" applyBorder="1" applyAlignment="1">
      <alignment vertical="center"/>
    </xf>
    <xf numFmtId="0" fontId="0" fillId="0" borderId="9" xfId="0" applyBorder="1" applyAlignment="1">
      <alignment vertical="center"/>
    </xf>
    <xf numFmtId="0" fontId="42" fillId="0" borderId="0" xfId="0" applyFont="1" applyAlignment="1">
      <alignment vertical="center"/>
    </xf>
    <xf numFmtId="0" fontId="41" fillId="0" borderId="0" xfId="0" applyFont="1" applyAlignment="1">
      <alignment vertical="center"/>
    </xf>
    <xf numFmtId="0" fontId="29" fillId="0" borderId="11" xfId="0" applyFont="1" applyBorder="1"/>
    <xf numFmtId="0" fontId="31" fillId="0" borderId="11" xfId="0" applyFont="1" applyBorder="1" applyAlignment="1">
      <alignment horizontal="center"/>
    </xf>
    <xf numFmtId="164" fontId="8" fillId="0" borderId="0" xfId="39" applyNumberFormat="1"/>
    <xf numFmtId="173" fontId="23" fillId="0" borderId="8" xfId="1" applyNumberFormat="1" applyFont="1" applyBorder="1" applyAlignment="1">
      <alignment vertical="center"/>
    </xf>
    <xf numFmtId="173" fontId="23" fillId="0" borderId="35" xfId="1" applyNumberFormat="1" applyFont="1" applyBorder="1" applyAlignment="1">
      <alignment vertical="center"/>
    </xf>
    <xf numFmtId="173" fontId="23" fillId="0" borderId="10" xfId="1" applyNumberFormat="1" applyFont="1" applyBorder="1" applyAlignment="1">
      <alignment vertical="center"/>
    </xf>
    <xf numFmtId="4" fontId="14" fillId="0" borderId="18" xfId="6" applyNumberFormat="1" applyFont="1" applyBorder="1" applyAlignment="1">
      <alignment vertical="center"/>
    </xf>
    <xf numFmtId="4" fontId="14" fillId="0" borderId="44" xfId="6" applyNumberFormat="1" applyFont="1" applyBorder="1" applyAlignment="1">
      <alignment vertical="center"/>
    </xf>
    <xf numFmtId="4" fontId="14" fillId="0" borderId="18" xfId="6" applyNumberFormat="1" applyFont="1" applyBorder="1"/>
    <xf numFmtId="4" fontId="14" fillId="0" borderId="44" xfId="6" applyNumberFormat="1" applyFont="1" applyBorder="1"/>
    <xf numFmtId="9" fontId="14" fillId="0" borderId="40" xfId="2" applyNumberFormat="1" applyFont="1" applyBorder="1" applyAlignment="1">
      <alignment horizontal="center"/>
    </xf>
    <xf numFmtId="4" fontId="23" fillId="0" borderId="49" xfId="3" applyNumberFormat="1" applyFont="1" applyBorder="1" applyAlignment="1">
      <alignment vertical="center"/>
    </xf>
    <xf numFmtId="0" fontId="16" fillId="0" borderId="11" xfId="3" applyFont="1" applyBorder="1" applyAlignment="1">
      <alignment horizontal="center" vertical="center" wrapText="1"/>
    </xf>
    <xf numFmtId="172" fontId="25" fillId="0" borderId="54" xfId="6" applyNumberFormat="1" applyFont="1" applyBorder="1" applyAlignment="1">
      <alignment vertical="center"/>
    </xf>
    <xf numFmtId="172" fontId="25" fillId="0" borderId="18" xfId="6" applyNumberFormat="1" applyFont="1" applyBorder="1" applyAlignment="1">
      <alignment vertical="center"/>
    </xf>
    <xf numFmtId="172" fontId="25" fillId="0" borderId="20" xfId="6" applyNumberFormat="1" applyFont="1" applyBorder="1" applyAlignment="1">
      <alignment vertical="center"/>
    </xf>
    <xf numFmtId="172" fontId="25" fillId="0" borderId="18" xfId="6" applyNumberFormat="1" applyFont="1" applyBorder="1" applyAlignment="1">
      <alignment horizontal="right" vertical="center"/>
    </xf>
    <xf numFmtId="0" fontId="14" fillId="0" borderId="7" xfId="12" applyFont="1" applyFill="1" applyBorder="1" applyAlignment="1">
      <alignment horizontal="left" vertical="center"/>
    </xf>
    <xf numFmtId="0" fontId="14" fillId="0" borderId="17" xfId="12" applyFont="1" applyFill="1" applyBorder="1" applyAlignment="1">
      <alignment horizontal="left" vertical="center"/>
    </xf>
    <xf numFmtId="0" fontId="14" fillId="0" borderId="29" xfId="12" applyFont="1" applyFill="1" applyBorder="1" applyAlignment="1">
      <alignment horizontal="left" vertical="center"/>
    </xf>
    <xf numFmtId="0" fontId="14" fillId="0" borderId="5" xfId="12" applyFont="1" applyFill="1" applyBorder="1" applyAlignment="1">
      <alignment horizontal="left" vertical="center"/>
    </xf>
    <xf numFmtId="0" fontId="14" fillId="0" borderId="23" xfId="12" applyFont="1" applyFill="1" applyBorder="1" applyAlignment="1">
      <alignment horizontal="left" vertical="center"/>
    </xf>
    <xf numFmtId="0" fontId="14" fillId="0" borderId="9" xfId="12" applyFont="1" applyFill="1" applyBorder="1" applyAlignment="1">
      <alignment horizontal="left" vertical="center"/>
    </xf>
    <xf numFmtId="0" fontId="14" fillId="0" borderId="7" xfId="12" applyFont="1" applyFill="1" applyBorder="1" applyAlignment="1">
      <alignment horizontal="center" vertical="center"/>
    </xf>
    <xf numFmtId="0" fontId="14" fillId="0" borderId="17" xfId="12" applyFont="1" applyFill="1" applyBorder="1" applyAlignment="1">
      <alignment horizontal="center" vertical="center"/>
    </xf>
    <xf numFmtId="0" fontId="14" fillId="0" borderId="17" xfId="12" applyFont="1" applyFill="1" applyBorder="1" applyAlignment="1">
      <alignment horizontal="justify" vertical="center"/>
    </xf>
    <xf numFmtId="0" fontId="14" fillId="0" borderId="29" xfId="12" applyFont="1" applyFill="1" applyBorder="1" applyAlignment="1">
      <alignment horizontal="justify" vertical="center"/>
    </xf>
    <xf numFmtId="0" fontId="44" fillId="0" borderId="0" xfId="12" applyFont="1" applyAlignment="1">
      <alignment vertical="center"/>
    </xf>
    <xf numFmtId="172" fontId="25" fillId="0" borderId="16" xfId="8" applyNumberFormat="1" applyFont="1" applyBorder="1" applyAlignment="1">
      <alignment vertical="center"/>
    </xf>
    <xf numFmtId="172" fontId="25" fillId="0" borderId="19" xfId="8" applyNumberFormat="1" applyFont="1" applyBorder="1" applyAlignment="1">
      <alignment vertical="center"/>
    </xf>
    <xf numFmtId="172" fontId="25" fillId="0" borderId="21" xfId="8" applyNumberFormat="1" applyFont="1" applyBorder="1" applyAlignment="1">
      <alignment vertical="center"/>
    </xf>
    <xf numFmtId="172" fontId="25" fillId="0" borderId="7" xfId="8" applyNumberFormat="1" applyFont="1" applyBorder="1" applyAlignment="1">
      <alignment vertical="center"/>
    </xf>
    <xf numFmtId="172" fontId="25" fillId="0" borderId="9" xfId="8" applyNumberFormat="1" applyFont="1" applyBorder="1" applyAlignment="1">
      <alignment vertical="center"/>
    </xf>
    <xf numFmtId="172" fontId="25" fillId="0" borderId="8" xfId="8" applyNumberFormat="1" applyFont="1" applyBorder="1" applyAlignment="1">
      <alignment vertical="center"/>
    </xf>
    <xf numFmtId="172" fontId="25" fillId="0" borderId="17" xfId="8" applyNumberFormat="1" applyFont="1" applyBorder="1" applyAlignment="1">
      <alignment vertical="center"/>
    </xf>
    <xf numFmtId="172" fontId="25" fillId="0" borderId="35" xfId="8" applyNumberFormat="1" applyFont="1" applyBorder="1" applyAlignment="1">
      <alignment vertical="center"/>
    </xf>
    <xf numFmtId="172" fontId="25" fillId="0" borderId="10" xfId="8" applyNumberFormat="1" applyFont="1" applyBorder="1" applyAlignment="1">
      <alignment vertical="center"/>
    </xf>
    <xf numFmtId="172" fontId="25" fillId="0" borderId="34" xfId="8" applyNumberFormat="1" applyFont="1" applyBorder="1" applyAlignment="1">
      <alignment vertical="center"/>
    </xf>
    <xf numFmtId="172" fontId="17" fillId="0" borderId="7" xfId="44" applyNumberFormat="1" applyFont="1" applyBorder="1" applyAlignment="1">
      <alignment vertical="center"/>
    </xf>
    <xf numFmtId="172" fontId="17" fillId="0" borderId="9" xfId="44" applyNumberFormat="1" applyFont="1" applyBorder="1" applyAlignment="1">
      <alignment vertical="center"/>
    </xf>
    <xf numFmtId="173" fontId="17" fillId="0" borderId="8" xfId="44" applyNumberFormat="1" applyFont="1" applyBorder="1" applyAlignment="1">
      <alignment vertical="center"/>
    </xf>
    <xf numFmtId="173" fontId="17" fillId="0" borderId="35" xfId="44" applyNumberFormat="1" applyFont="1" applyBorder="1" applyAlignment="1">
      <alignment vertical="center"/>
    </xf>
    <xf numFmtId="173" fontId="17" fillId="0" borderId="10" xfId="44" applyNumberFormat="1" applyFont="1" applyBorder="1" applyAlignment="1">
      <alignment vertical="center"/>
    </xf>
    <xf numFmtId="0" fontId="14" fillId="0" borderId="0" xfId="42" applyFont="1" applyAlignment="1">
      <alignment vertical="center"/>
    </xf>
    <xf numFmtId="0" fontId="27" fillId="0" borderId="0" xfId="42" applyFont="1"/>
    <xf numFmtId="3" fontId="25" fillId="0" borderId="27" xfId="8" applyNumberFormat="1" applyFont="1" applyBorder="1" applyAlignment="1">
      <alignment vertical="center"/>
    </xf>
    <xf numFmtId="4" fontId="25" fillId="0" borderId="10" xfId="8" applyNumberFormat="1" applyFont="1" applyBorder="1" applyAlignment="1">
      <alignment vertical="center"/>
    </xf>
    <xf numFmtId="0" fontId="14" fillId="0" borderId="7" xfId="12" applyFont="1" applyFill="1" applyBorder="1" applyAlignment="1">
      <alignment vertical="center"/>
    </xf>
    <xf numFmtId="0" fontId="14" fillId="0" borderId="17" xfId="12" applyFont="1" applyFill="1" applyBorder="1" applyAlignment="1">
      <alignment vertical="center"/>
    </xf>
    <xf numFmtId="0" fontId="14" fillId="0" borderId="9" xfId="12" applyFont="1" applyFill="1" applyBorder="1" applyAlignment="1">
      <alignment vertical="center"/>
    </xf>
    <xf numFmtId="172" fontId="26" fillId="0" borderId="23" xfId="8" applyNumberFormat="1" applyFont="1" applyFill="1" applyBorder="1" applyAlignment="1">
      <alignment horizontal="right" vertical="center"/>
    </xf>
    <xf numFmtId="172" fontId="25" fillId="0" borderId="17" xfId="8" applyNumberFormat="1" applyFont="1" applyFill="1" applyBorder="1" applyAlignment="1">
      <alignment horizontal="right" vertical="center"/>
    </xf>
    <xf numFmtId="172" fontId="26" fillId="0" borderId="17" xfId="8" applyNumberFormat="1" applyFont="1" applyFill="1" applyBorder="1" applyAlignment="1">
      <alignment horizontal="right" vertical="center"/>
    </xf>
    <xf numFmtId="172" fontId="26" fillId="0" borderId="9" xfId="8" applyNumberFormat="1" applyFont="1" applyFill="1" applyBorder="1" applyAlignment="1">
      <alignment horizontal="right" vertical="center"/>
    </xf>
    <xf numFmtId="172" fontId="25" fillId="0" borderId="20" xfId="8" applyNumberFormat="1" applyFont="1" applyBorder="1" applyAlignment="1">
      <alignment vertical="center"/>
    </xf>
    <xf numFmtId="173" fontId="25" fillId="0" borderId="15" xfId="8" applyNumberFormat="1" applyFont="1" applyBorder="1" applyAlignment="1">
      <alignment vertical="center"/>
    </xf>
    <xf numFmtId="173" fontId="25" fillId="0" borderId="21" xfId="8" applyNumberFormat="1" applyFont="1" applyBorder="1" applyAlignment="1">
      <alignment vertical="center"/>
    </xf>
    <xf numFmtId="172" fontId="25" fillId="0" borderId="36" xfId="8" applyNumberFormat="1" applyFont="1" applyBorder="1" applyAlignment="1">
      <alignment vertical="center"/>
    </xf>
    <xf numFmtId="172" fontId="16" fillId="0" borderId="23" xfId="1" applyNumberFormat="1" applyFont="1" applyFill="1" applyBorder="1" applyAlignment="1">
      <alignment horizontal="right" vertical="center"/>
    </xf>
    <xf numFmtId="172" fontId="16" fillId="0" borderId="17" xfId="1" applyNumberFormat="1" applyFont="1" applyFill="1" applyBorder="1" applyAlignment="1">
      <alignment horizontal="right" vertical="center"/>
    </xf>
    <xf numFmtId="172" fontId="16" fillId="0" borderId="29" xfId="1" applyNumberFormat="1" applyFont="1" applyFill="1" applyBorder="1" applyAlignment="1">
      <alignment horizontal="right" vertical="center"/>
    </xf>
    <xf numFmtId="0" fontId="43" fillId="0" borderId="18" xfId="0" applyFont="1" applyBorder="1" applyAlignment="1">
      <alignment vertical="center"/>
    </xf>
    <xf numFmtId="172" fontId="23" fillId="0" borderId="54" xfId="1" applyNumberFormat="1" applyFont="1" applyBorder="1" applyAlignment="1">
      <alignment vertical="center"/>
    </xf>
    <xf numFmtId="172" fontId="23" fillId="0" borderId="55" xfId="1" applyNumberFormat="1" applyFont="1" applyBorder="1" applyAlignment="1">
      <alignment vertical="center"/>
    </xf>
    <xf numFmtId="172" fontId="23" fillId="0" borderId="18" xfId="1" applyNumberFormat="1" applyFont="1" applyBorder="1" applyAlignment="1">
      <alignment vertical="center"/>
    </xf>
    <xf numFmtId="172" fontId="23" fillId="0" borderId="11" xfId="1" applyNumberFormat="1" applyFont="1" applyBorder="1" applyAlignment="1">
      <alignment vertical="center"/>
    </xf>
    <xf numFmtId="172" fontId="23" fillId="0" borderId="44" xfId="1" applyNumberFormat="1" applyFont="1" applyBorder="1" applyAlignment="1">
      <alignment vertical="center"/>
    </xf>
    <xf numFmtId="172" fontId="23" fillId="0" borderId="56" xfId="1" applyNumberFormat="1" applyFont="1" applyBorder="1" applyAlignment="1">
      <alignment vertical="center"/>
    </xf>
    <xf numFmtId="0" fontId="15" fillId="0" borderId="0" xfId="38" applyFont="1" applyBorder="1" applyAlignment="1">
      <alignment vertical="center"/>
    </xf>
    <xf numFmtId="0" fontId="45" fillId="0" borderId="0" xfId="38" applyFont="1" applyBorder="1" applyAlignment="1">
      <alignment vertical="center"/>
    </xf>
    <xf numFmtId="172" fontId="15" fillId="0" borderId="1" xfId="1" applyNumberFormat="1" applyFont="1" applyBorder="1" applyAlignment="1">
      <alignment vertical="center"/>
    </xf>
    <xf numFmtId="172" fontId="15" fillId="0" borderId="43" xfId="1" applyNumberFormat="1" applyFont="1" applyBorder="1" applyAlignment="1">
      <alignment vertical="center"/>
    </xf>
    <xf numFmtId="172" fontId="15" fillId="0" borderId="2" xfId="1" applyNumberFormat="1" applyFont="1" applyBorder="1" applyAlignment="1">
      <alignment vertical="center"/>
    </xf>
    <xf numFmtId="172" fontId="15" fillId="0" borderId="24" xfId="1" applyNumberFormat="1" applyFont="1" applyBorder="1" applyAlignment="1">
      <alignment vertical="center"/>
    </xf>
    <xf numFmtId="172" fontId="15" fillId="0" borderId="0" xfId="1" applyNumberFormat="1" applyFont="1" applyBorder="1" applyAlignment="1">
      <alignment vertical="center"/>
    </xf>
    <xf numFmtId="172" fontId="15" fillId="0" borderId="41" xfId="1" applyNumberFormat="1" applyFont="1" applyBorder="1" applyAlignment="1">
      <alignment vertical="center"/>
    </xf>
    <xf numFmtId="172" fontId="15" fillId="0" borderId="22" xfId="1" applyNumberFormat="1" applyFont="1" applyBorder="1" applyAlignment="1">
      <alignment vertical="center"/>
    </xf>
    <xf numFmtId="172" fontId="15" fillId="0" borderId="32" xfId="1" applyNumberFormat="1" applyFont="1" applyBorder="1" applyAlignment="1">
      <alignment vertical="center"/>
    </xf>
    <xf numFmtId="172" fontId="15" fillId="0" borderId="42" xfId="1" applyNumberFormat="1" applyFont="1" applyBorder="1" applyAlignment="1">
      <alignment vertical="center"/>
    </xf>
    <xf numFmtId="0" fontId="45" fillId="0" borderId="0" xfId="12" applyFont="1" applyAlignment="1">
      <alignment vertical="center"/>
    </xf>
    <xf numFmtId="173" fontId="25" fillId="0" borderId="26" xfId="8" applyNumberFormat="1" applyFont="1" applyBorder="1" applyAlignment="1">
      <alignment vertical="center"/>
    </xf>
    <xf numFmtId="4" fontId="26" fillId="0" borderId="4" xfId="8" applyNumberFormat="1" applyFont="1" applyBorder="1" applyAlignment="1">
      <alignment vertical="center"/>
    </xf>
    <xf numFmtId="0" fontId="45" fillId="0" borderId="0" xfId="12" applyFont="1"/>
    <xf numFmtId="0" fontId="8" fillId="0" borderId="29" xfId="12" applyFont="1" applyBorder="1" applyAlignment="1">
      <alignment vertical="center"/>
    </xf>
    <xf numFmtId="0" fontId="8" fillId="0" borderId="24" xfId="12" applyFont="1" applyFill="1" applyBorder="1" applyAlignment="1">
      <alignment vertical="center"/>
    </xf>
    <xf numFmtId="0" fontId="14" fillId="0" borderId="34" xfId="12" applyFont="1" applyBorder="1" applyAlignment="1">
      <alignment vertical="center"/>
    </xf>
    <xf numFmtId="0" fontId="8" fillId="0" borderId="36" xfId="12" applyFont="1" applyBorder="1" applyAlignment="1">
      <alignment horizontal="left" vertical="center" indent="1"/>
    </xf>
    <xf numFmtId="0" fontId="8" fillId="0" borderId="58" xfId="12" applyFont="1" applyBorder="1" applyAlignment="1">
      <alignment horizontal="left" vertical="center" indent="1"/>
    </xf>
    <xf numFmtId="0" fontId="8" fillId="0" borderId="7" xfId="12" applyFont="1" applyFill="1" applyBorder="1" applyAlignment="1">
      <alignment horizontal="left" vertical="center" indent="2"/>
    </xf>
    <xf numFmtId="0" fontId="8" fillId="0" borderId="17" xfId="12" applyFont="1" applyFill="1" applyBorder="1" applyAlignment="1">
      <alignment horizontal="left" vertical="center" indent="2"/>
    </xf>
    <xf numFmtId="0" fontId="8" fillId="0" borderId="29" xfId="12" applyFont="1" applyFill="1" applyBorder="1" applyAlignment="1">
      <alignment horizontal="left" vertical="center" indent="2"/>
    </xf>
    <xf numFmtId="0" fontId="48" fillId="0" borderId="13" xfId="12" applyFont="1" applyBorder="1" applyAlignment="1">
      <alignment horizontal="left" vertical="center" indent="1"/>
    </xf>
    <xf numFmtId="3" fontId="36" fillId="0" borderId="3" xfId="8" applyNumberFormat="1" applyFont="1" applyBorder="1" applyAlignment="1">
      <alignment vertical="center"/>
    </xf>
    <xf numFmtId="4" fontId="36" fillId="0" borderId="4" xfId="8" applyNumberFormat="1" applyFont="1" applyBorder="1" applyAlignment="1">
      <alignment vertical="center"/>
    </xf>
    <xf numFmtId="0" fontId="48" fillId="0" borderId="38" xfId="12" applyFont="1" applyBorder="1" applyAlignment="1">
      <alignment horizontal="left" vertical="center" indent="1"/>
    </xf>
    <xf numFmtId="3" fontId="36" fillId="0" borderId="44" xfId="8" applyNumberFormat="1" applyFont="1" applyBorder="1" applyAlignment="1">
      <alignment vertical="center"/>
    </xf>
    <xf numFmtId="4" fontId="36" fillId="0" borderId="40" xfId="8" applyNumberFormat="1" applyFont="1" applyBorder="1" applyAlignment="1">
      <alignment vertical="center"/>
    </xf>
    <xf numFmtId="4" fontId="23" fillId="0" borderId="21" xfId="8" applyNumberFormat="1" applyFont="1" applyBorder="1" applyAlignment="1">
      <alignment horizontal="right" vertical="center"/>
    </xf>
    <xf numFmtId="0" fontId="8" fillId="0" borderId="7" xfId="12" applyFont="1" applyBorder="1" applyAlignment="1">
      <alignment horizontal="left" vertical="center" indent="2"/>
    </xf>
    <xf numFmtId="0" fontId="8" fillId="0" borderId="17" xfId="12" applyFont="1" applyBorder="1" applyAlignment="1">
      <alignment horizontal="left" vertical="center" indent="2"/>
    </xf>
    <xf numFmtId="0" fontId="8" fillId="0" borderId="9" xfId="12" applyFont="1" applyBorder="1" applyAlignment="1">
      <alignment horizontal="left" vertical="center" indent="2"/>
    </xf>
    <xf numFmtId="0" fontId="8" fillId="0" borderId="29" xfId="12" applyFont="1" applyBorder="1" applyAlignment="1">
      <alignment horizontal="left" vertical="center" indent="2"/>
    </xf>
    <xf numFmtId="3" fontId="23" fillId="0" borderId="14" xfId="12" applyNumberFormat="1" applyFont="1" applyBorder="1" applyAlignment="1">
      <alignment horizontal="right" vertical="center"/>
    </xf>
    <xf numFmtId="3" fontId="23" fillId="0" borderId="20" xfId="12" applyNumberFormat="1" applyFont="1" applyBorder="1" applyAlignment="1">
      <alignment horizontal="right" vertical="center"/>
    </xf>
    <xf numFmtId="4" fontId="23" fillId="0" borderId="15" xfId="12" applyNumberFormat="1" applyFont="1" applyBorder="1" applyAlignment="1">
      <alignment horizontal="right" vertical="center"/>
    </xf>
    <xf numFmtId="4" fontId="23" fillId="0" borderId="21" xfId="12" applyNumberFormat="1" applyFont="1" applyBorder="1" applyAlignment="1">
      <alignment horizontal="right" vertical="center"/>
    </xf>
    <xf numFmtId="4" fontId="23" fillId="0" borderId="16" xfId="8" applyNumberFormat="1" applyFont="1" applyBorder="1" applyAlignment="1">
      <alignment horizontal="right" vertical="center"/>
    </xf>
    <xf numFmtId="3" fontId="23" fillId="0" borderId="54" xfId="8" applyNumberFormat="1" applyFont="1" applyBorder="1" applyAlignment="1">
      <alignment horizontal="right" vertical="center"/>
    </xf>
    <xf numFmtId="0" fontId="0" fillId="0" borderId="0" xfId="0" applyAlignment="1">
      <alignment horizontal="right"/>
    </xf>
    <xf numFmtId="3" fontId="23" fillId="0" borderId="34" xfId="8" applyNumberFormat="1" applyFont="1" applyBorder="1" applyAlignment="1">
      <alignment horizontal="right" vertical="center"/>
    </xf>
    <xf numFmtId="3" fontId="23" fillId="0" borderId="58" xfId="8" applyNumberFormat="1" applyFont="1" applyBorder="1" applyAlignment="1">
      <alignment horizontal="right" vertical="center"/>
    </xf>
    <xf numFmtId="3" fontId="23" fillId="0" borderId="44" xfId="8" applyNumberFormat="1" applyFont="1" applyBorder="1" applyAlignment="1">
      <alignment horizontal="right" vertical="center"/>
    </xf>
    <xf numFmtId="0" fontId="45" fillId="0" borderId="0" xfId="42" applyFont="1"/>
    <xf numFmtId="0" fontId="14" fillId="0" borderId="34" xfId="12" applyFont="1" applyFill="1" applyBorder="1" applyAlignment="1">
      <alignment horizontal="center" vertical="center"/>
    </xf>
    <xf numFmtId="0" fontId="14" fillId="0" borderId="36" xfId="12" applyFont="1" applyFill="1" applyBorder="1" applyAlignment="1">
      <alignment horizontal="center" vertical="center"/>
    </xf>
    <xf numFmtId="0" fontId="14" fillId="2" borderId="3" xfId="12" applyFont="1" applyFill="1" applyBorder="1" applyAlignment="1">
      <alignment horizontal="center" vertical="center" wrapText="1"/>
    </xf>
    <xf numFmtId="172" fontId="25" fillId="0" borderId="68" xfId="8" applyNumberFormat="1" applyFont="1" applyBorder="1" applyAlignment="1">
      <alignment vertical="center"/>
    </xf>
    <xf numFmtId="172" fontId="25" fillId="0" borderId="54" xfId="8" applyNumberFormat="1" applyFont="1" applyBorder="1" applyAlignment="1">
      <alignment vertical="center"/>
    </xf>
    <xf numFmtId="172" fontId="25" fillId="0" borderId="18" xfId="8" applyNumberFormat="1" applyFont="1" applyBorder="1" applyAlignment="1">
      <alignment vertical="center"/>
    </xf>
    <xf numFmtId="172" fontId="25" fillId="0" borderId="17" xfId="8" applyNumberFormat="1" applyFont="1" applyBorder="1" applyAlignment="1">
      <alignment horizontal="center" vertical="center"/>
    </xf>
    <xf numFmtId="0" fontId="8" fillId="0" borderId="0" xfId="12" applyAlignment="1"/>
    <xf numFmtId="173" fontId="25" fillId="0" borderId="8" xfId="8" applyNumberFormat="1" applyFont="1" applyBorder="1" applyAlignment="1">
      <alignment vertical="center"/>
    </xf>
    <xf numFmtId="173" fontId="25" fillId="0" borderId="10" xfId="8" applyNumberFormat="1" applyFont="1" applyBorder="1" applyAlignment="1">
      <alignment vertical="center"/>
    </xf>
    <xf numFmtId="3" fontId="8" fillId="0" borderId="0" xfId="12" applyNumberFormat="1"/>
    <xf numFmtId="0" fontId="8" fillId="0" borderId="0" xfId="12" applyFont="1" applyAlignment="1"/>
    <xf numFmtId="1" fontId="17" fillId="0" borderId="17" xfId="0" applyNumberFormat="1" applyFont="1" applyBorder="1" applyAlignment="1">
      <alignment horizontal="center"/>
    </xf>
    <xf numFmtId="3" fontId="17" fillId="0" borderId="17" xfId="0" applyNumberFormat="1" applyFont="1" applyBorder="1" applyAlignment="1">
      <alignment horizontal="center"/>
    </xf>
    <xf numFmtId="172" fontId="17" fillId="0" borderId="8" xfId="8" applyNumberFormat="1" applyFont="1" applyBorder="1" applyAlignment="1">
      <alignment vertical="center"/>
    </xf>
    <xf numFmtId="172" fontId="17" fillId="0" borderId="35" xfId="8" applyNumberFormat="1" applyFont="1" applyBorder="1" applyAlignment="1">
      <alignment vertical="center"/>
    </xf>
    <xf numFmtId="172" fontId="17" fillId="0" borderId="10" xfId="8" applyNumberFormat="1" applyFont="1" applyBorder="1" applyAlignment="1">
      <alignment vertical="center"/>
    </xf>
    <xf numFmtId="0" fontId="27" fillId="0" borderId="0" xfId="12" applyFont="1" applyAlignment="1"/>
    <xf numFmtId="171" fontId="8" fillId="0" borderId="0" xfId="12" applyNumberFormat="1" applyAlignment="1">
      <alignment vertical="center"/>
    </xf>
    <xf numFmtId="0" fontId="50" fillId="0" borderId="0" xfId="0" applyFont="1"/>
    <xf numFmtId="166" fontId="15" fillId="0" borderId="0" xfId="17" applyNumberFormat="1" applyFont="1" applyFill="1" applyBorder="1" applyAlignment="1">
      <alignment horizontal="left" vertical="center"/>
    </xf>
    <xf numFmtId="0" fontId="27" fillId="0" borderId="0" xfId="3" applyFont="1" applyFill="1"/>
    <xf numFmtId="0" fontId="14" fillId="0" borderId="5" xfId="12" applyFont="1" applyFill="1" applyBorder="1" applyAlignment="1">
      <alignment horizontal="center" vertical="center" wrapText="1"/>
    </xf>
    <xf numFmtId="0" fontId="8" fillId="0" borderId="0" xfId="0" applyFont="1" applyFill="1" applyBorder="1" applyAlignment="1">
      <alignment horizontal="center"/>
    </xf>
    <xf numFmtId="0" fontId="8" fillId="0" borderId="0" xfId="12" applyFont="1" applyFill="1" applyAlignment="1">
      <alignment vertical="center"/>
    </xf>
    <xf numFmtId="171" fontId="25" fillId="0" borderId="37" xfId="43" applyNumberFormat="1" applyFont="1" applyBorder="1" applyAlignment="1">
      <alignment vertical="center"/>
    </xf>
    <xf numFmtId="171" fontId="25" fillId="0" borderId="27" xfId="43" applyNumberFormat="1" applyFont="1" applyBorder="1" applyAlignment="1">
      <alignment vertical="center"/>
    </xf>
    <xf numFmtId="0" fontId="14" fillId="0" borderId="34" xfId="42" applyFont="1" applyFill="1" applyBorder="1" applyAlignment="1">
      <alignment horizontal="justify" vertical="center"/>
    </xf>
    <xf numFmtId="0" fontId="14" fillId="0" borderId="36" xfId="42" applyFont="1" applyFill="1" applyBorder="1" applyAlignment="1">
      <alignment horizontal="justify" vertical="center"/>
    </xf>
    <xf numFmtId="0" fontId="14" fillId="0" borderId="58" xfId="42" applyFont="1" applyFill="1" applyBorder="1" applyAlignment="1">
      <alignment horizontal="justify" vertical="center"/>
    </xf>
    <xf numFmtId="0" fontId="14" fillId="0" borderId="38" xfId="42" applyFont="1" applyFill="1" applyBorder="1" applyAlignment="1">
      <alignment horizontal="justify" vertical="center"/>
    </xf>
    <xf numFmtId="0" fontId="11" fillId="0" borderId="5" xfId="12" applyFont="1" applyFill="1" applyBorder="1" applyAlignment="1">
      <alignment horizontal="center" vertical="center" wrapText="1"/>
    </xf>
    <xf numFmtId="10" fontId="17" fillId="0" borderId="16" xfId="27" applyNumberFormat="1" applyFont="1" applyFill="1" applyBorder="1" applyAlignment="1">
      <alignment horizontal="center" vertical="center"/>
    </xf>
    <xf numFmtId="10" fontId="17" fillId="0" borderId="40" xfId="27" applyNumberFormat="1" applyFont="1" applyFill="1" applyBorder="1" applyAlignment="1">
      <alignment horizontal="center" vertical="center"/>
    </xf>
    <xf numFmtId="0" fontId="51" fillId="0" borderId="0" xfId="0" applyFont="1"/>
    <xf numFmtId="0" fontId="8" fillId="0" borderId="0" xfId="17"/>
    <xf numFmtId="4" fontId="8" fillId="0" borderId="0" xfId="17" applyNumberFormat="1" applyAlignment="1">
      <alignment vertical="center"/>
    </xf>
    <xf numFmtId="4" fontId="17" fillId="0" borderId="7" xfId="6" applyNumberFormat="1" applyFont="1" applyBorder="1" applyAlignment="1">
      <alignment horizontal="right" vertical="center"/>
    </xf>
    <xf numFmtId="172" fontId="16" fillId="0" borderId="23" xfId="8" applyNumberFormat="1" applyFont="1" applyFill="1" applyBorder="1" applyAlignment="1">
      <alignment horizontal="right" vertical="center"/>
    </xf>
    <xf numFmtId="172" fontId="16" fillId="0" borderId="17" xfId="8" applyNumberFormat="1" applyFont="1" applyFill="1" applyBorder="1" applyAlignment="1">
      <alignment horizontal="right" vertical="center"/>
    </xf>
    <xf numFmtId="172" fontId="16" fillId="0" borderId="29" xfId="8" applyNumberFormat="1" applyFont="1" applyFill="1" applyBorder="1" applyAlignment="1">
      <alignment horizontal="right" vertical="center"/>
    </xf>
    <xf numFmtId="0" fontId="23" fillId="0" borderId="34" xfId="0" applyFont="1" applyFill="1" applyBorder="1" applyAlignment="1">
      <alignment horizontal="left" vertical="center" wrapText="1" indent="1"/>
    </xf>
    <xf numFmtId="0" fontId="23" fillId="0" borderId="36" xfId="0" applyFont="1" applyFill="1" applyBorder="1" applyAlignment="1">
      <alignment horizontal="left" vertical="center" indent="1"/>
    </xf>
    <xf numFmtId="0" fontId="23" fillId="0" borderId="58" xfId="0" applyFont="1" applyFill="1" applyBorder="1" applyAlignment="1">
      <alignment horizontal="left" vertical="center" indent="1"/>
    </xf>
    <xf numFmtId="0" fontId="23" fillId="0" borderId="11" xfId="0" applyFont="1" applyFill="1" applyBorder="1" applyAlignment="1">
      <alignment vertical="center" wrapText="1"/>
    </xf>
    <xf numFmtId="14" fontId="23" fillId="0" borderId="11" xfId="0" applyNumberFormat="1" applyFont="1" applyFill="1" applyBorder="1" applyAlignment="1">
      <alignment horizontal="center" vertical="center" wrapText="1"/>
    </xf>
    <xf numFmtId="0" fontId="14" fillId="0" borderId="1" xfId="12" applyFont="1" applyFill="1" applyBorder="1" applyAlignment="1">
      <alignment horizontal="justify" vertical="center"/>
    </xf>
    <xf numFmtId="171" fontId="25" fillId="0" borderId="2" xfId="6" applyNumberFormat="1" applyFont="1" applyBorder="1" applyAlignment="1">
      <alignment vertical="center"/>
    </xf>
    <xf numFmtId="0" fontId="52" fillId="0" borderId="23" xfId="12" applyFont="1" applyFill="1" applyBorder="1" applyAlignment="1">
      <alignment horizontal="left" vertical="center" indent="2"/>
    </xf>
    <xf numFmtId="171" fontId="45" fillId="0" borderId="27" xfId="6" applyNumberFormat="1" applyFont="1" applyBorder="1" applyAlignment="1">
      <alignment vertical="center"/>
    </xf>
    <xf numFmtId="0" fontId="17" fillId="0" borderId="17" xfId="37" applyFont="1" applyFill="1" applyBorder="1" applyAlignment="1">
      <alignment horizontal="left" vertical="center"/>
    </xf>
    <xf numFmtId="0" fontId="19" fillId="0" borderId="0" xfId="46" applyFont="1" applyAlignment="1">
      <alignment vertical="center"/>
    </xf>
    <xf numFmtId="0" fontId="7" fillId="0" borderId="0" xfId="46" applyFont="1" applyAlignment="1">
      <alignment vertical="center" wrapText="1"/>
    </xf>
    <xf numFmtId="0" fontId="3" fillId="0" borderId="0" xfId="46"/>
    <xf numFmtId="0" fontId="16" fillId="4" borderId="11" xfId="46" applyFont="1" applyFill="1" applyBorder="1" applyAlignment="1">
      <alignment horizontal="center" vertical="center"/>
    </xf>
    <xf numFmtId="0" fontId="15" fillId="4" borderId="11" xfId="46" applyFont="1" applyFill="1" applyBorder="1" applyAlignment="1">
      <alignment horizontal="center" vertical="center" wrapText="1"/>
    </xf>
    <xf numFmtId="0" fontId="20" fillId="0" borderId="11" xfId="46" applyFont="1" applyBorder="1"/>
    <xf numFmtId="0" fontId="21" fillId="0" borderId="11" xfId="46" applyFont="1" applyFill="1" applyBorder="1" applyAlignment="1">
      <alignment horizontal="left" vertical="top" wrapText="1" indent="2"/>
    </xf>
    <xf numFmtId="0" fontId="21" fillId="0" borderId="11" xfId="46" applyFont="1" applyFill="1" applyBorder="1" applyAlignment="1">
      <alignment horizontal="center" vertical="top" wrapText="1"/>
    </xf>
    <xf numFmtId="0" fontId="22" fillId="0" borderId="11" xfId="46" applyFont="1" applyFill="1" applyBorder="1" applyAlignment="1">
      <alignment horizontal="center" vertical="top" wrapText="1"/>
    </xf>
    <xf numFmtId="0" fontId="3" fillId="0" borderId="0" xfId="46" applyAlignment="1">
      <alignment vertical="center"/>
    </xf>
    <xf numFmtId="0" fontId="46" fillId="0" borderId="0" xfId="46" applyFont="1" applyAlignment="1">
      <alignment vertical="center"/>
    </xf>
    <xf numFmtId="0" fontId="47" fillId="0" borderId="0" xfId="46" applyFont="1" applyAlignment="1">
      <alignment vertical="center"/>
    </xf>
    <xf numFmtId="0" fontId="11" fillId="0" borderId="0" xfId="46" applyFont="1" applyFill="1" applyBorder="1" applyAlignment="1">
      <alignment horizontal="center" vertical="center"/>
    </xf>
    <xf numFmtId="0" fontId="14" fillId="4" borderId="13" xfId="46" applyFont="1" applyFill="1" applyBorder="1" applyAlignment="1">
      <alignment horizontal="center" vertical="center" wrapText="1"/>
    </xf>
    <xf numFmtId="0" fontId="14" fillId="4" borderId="4" xfId="46" applyFont="1" applyFill="1" applyBorder="1" applyAlignment="1">
      <alignment horizontal="center" vertical="center" wrapText="1"/>
    </xf>
    <xf numFmtId="0" fontId="14" fillId="0" borderId="0" xfId="46" applyFont="1" applyFill="1" applyBorder="1" applyAlignment="1">
      <alignment horizontal="center" vertical="center" wrapText="1"/>
    </xf>
    <xf numFmtId="0" fontId="14" fillId="4" borderId="54" xfId="46" applyFont="1" applyFill="1" applyBorder="1" applyAlignment="1">
      <alignment horizontal="center" vertical="center" wrapText="1"/>
    </xf>
    <xf numFmtId="0" fontId="14" fillId="4" borderId="16" xfId="46" applyFont="1" applyFill="1" applyBorder="1" applyAlignment="1">
      <alignment horizontal="center" vertical="center" wrapText="1"/>
    </xf>
    <xf numFmtId="0" fontId="20" fillId="0" borderId="7" xfId="46" applyFont="1" applyBorder="1" applyAlignment="1">
      <alignment vertical="center" wrapText="1"/>
    </xf>
    <xf numFmtId="10" fontId="17" fillId="0" borderId="15" xfId="2" applyNumberFormat="1" applyFont="1" applyBorder="1" applyAlignment="1">
      <alignment horizontal="center" vertical="center" wrapText="1"/>
    </xf>
    <xf numFmtId="10" fontId="17" fillId="0" borderId="0" xfId="2" applyNumberFormat="1" applyFont="1" applyFill="1" applyBorder="1" applyAlignment="1">
      <alignment horizontal="center"/>
    </xf>
    <xf numFmtId="4" fontId="17" fillId="0" borderId="18" xfId="1" applyNumberFormat="1" applyFont="1" applyBorder="1" applyAlignment="1">
      <alignment vertical="center"/>
    </xf>
    <xf numFmtId="10" fontId="17" fillId="0" borderId="19" xfId="2" applyNumberFormat="1" applyFont="1" applyBorder="1" applyAlignment="1">
      <alignment horizontal="center" vertical="center" wrapText="1"/>
    </xf>
    <xf numFmtId="0" fontId="20" fillId="0" borderId="17" xfId="46" applyFont="1" applyBorder="1" applyAlignment="1">
      <alignment vertical="center" wrapText="1"/>
    </xf>
    <xf numFmtId="0" fontId="20" fillId="0" borderId="9" xfId="46" applyFont="1" applyBorder="1" applyAlignment="1">
      <alignment vertical="center" wrapText="1"/>
    </xf>
    <xf numFmtId="10" fontId="17" fillId="0" borderId="21" xfId="2" applyNumberFormat="1" applyFont="1" applyBorder="1" applyAlignment="1">
      <alignment horizontal="center" vertical="center" wrapText="1"/>
    </xf>
    <xf numFmtId="4" fontId="17" fillId="0" borderId="44" xfId="1" applyNumberFormat="1" applyFont="1" applyBorder="1" applyAlignment="1">
      <alignment vertical="center"/>
    </xf>
    <xf numFmtId="10" fontId="17" fillId="0" borderId="40" xfId="2" applyNumberFormat="1" applyFont="1" applyBorder="1" applyAlignment="1">
      <alignment horizontal="center" vertical="center" wrapText="1"/>
    </xf>
    <xf numFmtId="0" fontId="14" fillId="4" borderId="22" xfId="46" applyFont="1" applyFill="1" applyBorder="1" applyAlignment="1">
      <alignment vertical="center"/>
    </xf>
    <xf numFmtId="10" fontId="14" fillId="4" borderId="4" xfId="2" applyNumberFormat="1" applyFont="1" applyFill="1" applyBorder="1" applyAlignment="1">
      <alignment horizontal="center" vertical="center" wrapText="1"/>
    </xf>
    <xf numFmtId="4" fontId="14" fillId="4" borderId="13" xfId="1" applyNumberFormat="1" applyFont="1" applyFill="1" applyBorder="1" applyAlignment="1">
      <alignment vertical="center"/>
    </xf>
    <xf numFmtId="0" fontId="26" fillId="4" borderId="4" xfId="46" applyFont="1" applyFill="1" applyBorder="1" applyAlignment="1">
      <alignment horizontal="center" vertical="center" wrapText="1"/>
    </xf>
    <xf numFmtId="0" fontId="26" fillId="4" borderId="54" xfId="46" applyFont="1" applyFill="1" applyBorder="1" applyAlignment="1">
      <alignment horizontal="center" vertical="center" wrapText="1"/>
    </xf>
    <xf numFmtId="0" fontId="26" fillId="4" borderId="16" xfId="46" applyFont="1" applyFill="1" applyBorder="1" applyAlignment="1">
      <alignment horizontal="center" vertical="center" wrapText="1"/>
    </xf>
    <xf numFmtId="3" fontId="17" fillId="0" borderId="14" xfId="1" applyNumberFormat="1" applyFont="1" applyBorder="1" applyAlignment="1">
      <alignment horizontal="center" vertical="center"/>
    </xf>
    <xf numFmtId="3" fontId="17" fillId="0" borderId="18" xfId="1" applyNumberFormat="1" applyFont="1" applyBorder="1" applyAlignment="1">
      <alignment horizontal="center" vertical="center"/>
    </xf>
    <xf numFmtId="0" fontId="20" fillId="0" borderId="24" xfId="46" applyFont="1" applyBorder="1" applyAlignment="1">
      <alignment vertical="center" wrapText="1"/>
    </xf>
    <xf numFmtId="3" fontId="17" fillId="0" borderId="25" xfId="1" applyNumberFormat="1" applyFont="1" applyBorder="1" applyAlignment="1">
      <alignment horizontal="center" vertical="center"/>
    </xf>
    <xf numFmtId="10" fontId="17" fillId="0" borderId="26" xfId="2" applyNumberFormat="1" applyFont="1" applyBorder="1" applyAlignment="1">
      <alignment horizontal="center" vertical="center" wrapText="1"/>
    </xf>
    <xf numFmtId="0" fontId="14" fillId="4" borderId="5" xfId="46" applyFont="1" applyFill="1" applyBorder="1" applyAlignment="1">
      <alignment vertical="center"/>
    </xf>
    <xf numFmtId="3" fontId="14" fillId="4" borderId="13" xfId="1" applyNumberFormat="1" applyFont="1" applyFill="1" applyBorder="1" applyAlignment="1">
      <alignment horizontal="center" vertical="center"/>
    </xf>
    <xf numFmtId="3" fontId="14" fillId="4" borderId="44" xfId="1" applyNumberFormat="1" applyFont="1" applyFill="1" applyBorder="1" applyAlignment="1">
      <alignment horizontal="center" vertical="center"/>
    </xf>
    <xf numFmtId="10" fontId="14" fillId="4" borderId="40" xfId="2" applyNumberFormat="1" applyFont="1" applyFill="1" applyBorder="1" applyAlignment="1">
      <alignment horizontal="center" vertical="center" wrapText="1"/>
    </xf>
    <xf numFmtId="4" fontId="17" fillId="0" borderId="16" xfId="1" applyNumberFormat="1" applyFont="1" applyBorder="1" applyAlignment="1">
      <alignment horizontal="center" vertical="center"/>
    </xf>
    <xf numFmtId="4" fontId="17" fillId="0" borderId="18" xfId="1" applyNumberFormat="1" applyFont="1" applyBorder="1" applyAlignment="1">
      <alignment horizontal="center" vertical="center"/>
    </xf>
    <xf numFmtId="0" fontId="20" fillId="0" borderId="29" xfId="46" applyFont="1" applyBorder="1" applyAlignment="1">
      <alignment vertical="center" wrapText="1"/>
    </xf>
    <xf numFmtId="4" fontId="17" fillId="0" borderId="21" xfId="1" applyNumberFormat="1" applyFont="1" applyBorder="1" applyAlignment="1">
      <alignment horizontal="center" vertical="center"/>
    </xf>
    <xf numFmtId="4" fontId="14" fillId="4" borderId="4" xfId="1" applyNumberFormat="1" applyFont="1" applyFill="1" applyBorder="1" applyAlignment="1">
      <alignment horizontal="center" vertical="center"/>
    </xf>
    <xf numFmtId="4" fontId="14" fillId="4" borderId="44" xfId="1" applyNumberFormat="1" applyFont="1" applyFill="1" applyBorder="1" applyAlignment="1">
      <alignment horizontal="center" vertical="center"/>
    </xf>
    <xf numFmtId="0" fontId="17" fillId="0" borderId="23" xfId="37" applyFont="1" applyBorder="1" applyAlignment="1">
      <alignment horizontal="left" vertical="center"/>
    </xf>
    <xf numFmtId="0" fontId="17" fillId="0" borderId="17" xfId="37" applyFont="1" applyBorder="1" applyAlignment="1">
      <alignment horizontal="left" vertical="center"/>
    </xf>
    <xf numFmtId="0" fontId="17" fillId="0" borderId="29" xfId="37" applyFont="1" applyBorder="1" applyAlignment="1">
      <alignment horizontal="left" vertical="center"/>
    </xf>
    <xf numFmtId="0" fontId="3" fillId="0" borderId="0" xfId="46" applyAlignment="1">
      <alignment horizontal="left" vertical="center" indent="2"/>
    </xf>
    <xf numFmtId="0" fontId="14" fillId="4" borderId="45" xfId="46" applyFont="1" applyFill="1" applyBorder="1" applyAlignment="1">
      <alignment horizontal="center" vertical="center" wrapText="1"/>
    </xf>
    <xf numFmtId="0" fontId="14" fillId="4" borderId="46" xfId="46" applyFont="1" applyFill="1" applyBorder="1" applyAlignment="1">
      <alignment horizontal="center" vertical="center" wrapText="1"/>
    </xf>
    <xf numFmtId="0" fontId="17" fillId="0" borderId="7" xfId="38" applyFont="1" applyBorder="1" applyAlignment="1">
      <alignment horizontal="left" vertical="center" wrapText="1" indent="2"/>
    </xf>
    <xf numFmtId="3" fontId="17" fillId="0" borderId="7" xfId="38" applyNumberFormat="1" applyFont="1" applyBorder="1" applyAlignment="1">
      <alignment horizontal="center" vertical="center"/>
    </xf>
    <xf numFmtId="3" fontId="17" fillId="0" borderId="54" xfId="1" applyNumberFormat="1" applyFont="1" applyBorder="1" applyAlignment="1">
      <alignment horizontal="center" vertical="center"/>
    </xf>
    <xf numFmtId="10" fontId="17" fillId="0" borderId="16" xfId="2" applyNumberFormat="1" applyFont="1" applyBorder="1" applyAlignment="1">
      <alignment horizontal="center" vertical="center" wrapText="1"/>
    </xf>
    <xf numFmtId="0" fontId="17" fillId="0" borderId="9" xfId="38" applyFont="1" applyBorder="1" applyAlignment="1">
      <alignment horizontal="left" vertical="center" wrapText="1" indent="2"/>
    </xf>
    <xf numFmtId="3" fontId="17" fillId="0" borderId="29" xfId="38" applyNumberFormat="1" applyFont="1" applyBorder="1" applyAlignment="1">
      <alignment horizontal="center" vertical="center"/>
    </xf>
    <xf numFmtId="3" fontId="17" fillId="0" borderId="20" xfId="1" applyNumberFormat="1" applyFont="1" applyBorder="1" applyAlignment="1">
      <alignment horizontal="center" vertical="center"/>
    </xf>
    <xf numFmtId="3" fontId="14" fillId="6" borderId="5" xfId="38" applyNumberFormat="1" applyFont="1" applyFill="1" applyBorder="1" applyAlignment="1">
      <alignment horizontal="center" vertical="center"/>
    </xf>
    <xf numFmtId="3" fontId="26" fillId="6" borderId="3" xfId="1" applyNumberFormat="1" applyFont="1" applyFill="1" applyBorder="1" applyAlignment="1">
      <alignment horizontal="center" vertical="center"/>
    </xf>
    <xf numFmtId="10" fontId="26" fillId="6" borderId="4" xfId="2" applyNumberFormat="1" applyFont="1" applyFill="1" applyBorder="1" applyAlignment="1">
      <alignment horizontal="center" vertical="center" wrapText="1"/>
    </xf>
    <xf numFmtId="3" fontId="17" fillId="0" borderId="9" xfId="38" applyNumberFormat="1" applyFont="1" applyBorder="1" applyAlignment="1">
      <alignment horizontal="center" vertical="center"/>
    </xf>
    <xf numFmtId="3" fontId="17" fillId="0" borderId="1" xfId="38" applyNumberFormat="1" applyFont="1" applyBorder="1" applyAlignment="1">
      <alignment horizontal="center" vertical="center"/>
    </xf>
    <xf numFmtId="3" fontId="14" fillId="4" borderId="22" xfId="38" applyNumberFormat="1" applyFont="1" applyFill="1" applyBorder="1" applyAlignment="1">
      <alignment horizontal="center" vertical="center"/>
    </xf>
    <xf numFmtId="3" fontId="14" fillId="4" borderId="63" xfId="1" applyNumberFormat="1" applyFont="1" applyFill="1" applyBorder="1" applyAlignment="1">
      <alignment horizontal="center" vertical="center"/>
    </xf>
    <xf numFmtId="10" fontId="14" fillId="4" borderId="62" xfId="2" applyNumberFormat="1" applyFont="1" applyFill="1" applyBorder="1" applyAlignment="1">
      <alignment horizontal="center" vertical="center" wrapText="1"/>
    </xf>
    <xf numFmtId="0" fontId="20" fillId="0" borderId="7" xfId="46" applyFont="1" applyBorder="1" applyAlignment="1">
      <alignment horizontal="left" vertical="center"/>
    </xf>
    <xf numFmtId="3" fontId="23" fillId="0" borderId="8" xfId="46" applyNumberFormat="1" applyFont="1" applyBorder="1" applyAlignment="1">
      <alignment horizontal="center" vertical="center"/>
    </xf>
    <xf numFmtId="0" fontId="20" fillId="0" borderId="17" xfId="46" applyFont="1" applyBorder="1" applyAlignment="1">
      <alignment horizontal="left" vertical="center" wrapText="1"/>
    </xf>
    <xf numFmtId="3" fontId="23" fillId="0" borderId="35" xfId="46" applyNumberFormat="1" applyFont="1" applyBorder="1" applyAlignment="1">
      <alignment horizontal="center" vertical="center"/>
    </xf>
    <xf numFmtId="0" fontId="20" fillId="0" borderId="17" xfId="46" applyFont="1" applyBorder="1" applyAlignment="1">
      <alignment horizontal="left" vertical="center"/>
    </xf>
    <xf numFmtId="0" fontId="20" fillId="0" borderId="9" xfId="46" applyFont="1" applyBorder="1" applyAlignment="1">
      <alignment horizontal="left" vertical="center"/>
    </xf>
    <xf numFmtId="3" fontId="23" fillId="0" borderId="10" xfId="46" applyNumberFormat="1" applyFont="1" applyBorder="1" applyAlignment="1">
      <alignment horizontal="center" vertical="center"/>
    </xf>
    <xf numFmtId="3" fontId="17" fillId="0" borderId="44" xfId="1" applyNumberFormat="1" applyFont="1" applyBorder="1" applyAlignment="1">
      <alignment horizontal="center" vertical="center"/>
    </xf>
    <xf numFmtId="0" fontId="16" fillId="4" borderId="22" xfId="46" applyFont="1" applyFill="1" applyBorder="1" applyAlignment="1">
      <alignment vertical="center"/>
    </xf>
    <xf numFmtId="3" fontId="16" fillId="4" borderId="42" xfId="46" applyNumberFormat="1" applyFont="1" applyFill="1" applyBorder="1" applyAlignment="1">
      <alignment horizontal="center" vertical="center"/>
    </xf>
    <xf numFmtId="0" fontId="28" fillId="0" borderId="0" xfId="46" applyFont="1" applyAlignment="1">
      <alignment vertical="center"/>
    </xf>
    <xf numFmtId="0" fontId="3" fillId="0" borderId="0" xfId="46" applyAlignment="1">
      <alignment horizontal="center" vertical="center"/>
    </xf>
    <xf numFmtId="0" fontId="12" fillId="0" borderId="0" xfId="46" applyFont="1" applyAlignment="1">
      <alignment vertical="center"/>
    </xf>
    <xf numFmtId="0" fontId="13" fillId="0" borderId="0" xfId="46" applyFont="1" applyAlignment="1">
      <alignment vertical="center"/>
    </xf>
    <xf numFmtId="0" fontId="14" fillId="4" borderId="5" xfId="46" applyFont="1" applyFill="1" applyBorder="1" applyAlignment="1">
      <alignment horizontal="center" vertical="center" wrapText="1"/>
    </xf>
    <xf numFmtId="0" fontId="23" fillId="0" borderId="0" xfId="46" applyFont="1"/>
    <xf numFmtId="10" fontId="17" fillId="0" borderId="16" xfId="2" applyNumberFormat="1" applyFont="1" applyBorder="1" applyAlignment="1">
      <alignment horizontal="center" vertical="center"/>
    </xf>
    <xf numFmtId="10" fontId="17" fillId="0" borderId="19" xfId="2" applyNumberFormat="1" applyFont="1" applyBorder="1" applyAlignment="1">
      <alignment horizontal="center" vertical="center"/>
    </xf>
    <xf numFmtId="10" fontId="17" fillId="0" borderId="40" xfId="2" applyNumberFormat="1" applyFont="1" applyBorder="1" applyAlignment="1">
      <alignment horizontal="center" vertical="center"/>
    </xf>
    <xf numFmtId="0" fontId="11" fillId="2" borderId="1" xfId="46" applyFont="1" applyFill="1" applyBorder="1" applyAlignment="1">
      <alignment horizontal="center" vertical="center"/>
    </xf>
    <xf numFmtId="0" fontId="11" fillId="2" borderId="43" xfId="46" applyFont="1" applyFill="1" applyBorder="1" applyAlignment="1">
      <alignment horizontal="center" vertical="center"/>
    </xf>
    <xf numFmtId="0" fontId="11" fillId="2" borderId="2" xfId="46" applyFont="1" applyFill="1" applyBorder="1" applyAlignment="1">
      <alignment horizontal="center" vertical="center"/>
    </xf>
    <xf numFmtId="0" fontId="17" fillId="0" borderId="0" xfId="3" applyFont="1" applyAlignment="1">
      <alignment vertical="center"/>
    </xf>
    <xf numFmtId="166" fontId="17" fillId="0" borderId="0" xfId="3" applyNumberFormat="1" applyFont="1" applyAlignment="1">
      <alignment vertical="center"/>
    </xf>
    <xf numFmtId="0" fontId="17" fillId="0" borderId="0" xfId="3" applyFont="1" applyAlignment="1">
      <alignment horizontal="center" vertical="center"/>
    </xf>
    <xf numFmtId="0" fontId="7" fillId="0" borderId="0" xfId="46" applyFont="1" applyAlignment="1">
      <alignment vertical="center"/>
    </xf>
    <xf numFmtId="0" fontId="17" fillId="0" borderId="0" xfId="3" applyFont="1" applyBorder="1" applyAlignment="1">
      <alignment vertical="center"/>
    </xf>
    <xf numFmtId="0" fontId="17" fillId="0" borderId="0" xfId="3" applyFont="1" applyBorder="1" applyAlignment="1">
      <alignment horizontal="centerContinuous" vertical="center"/>
    </xf>
    <xf numFmtId="0" fontId="14" fillId="4" borderId="3" xfId="46" applyFont="1" applyFill="1" applyBorder="1" applyAlignment="1">
      <alignment horizontal="center" vertical="center" wrapText="1"/>
    </xf>
    <xf numFmtId="169" fontId="17" fillId="0" borderId="1" xfId="3" applyNumberFormat="1" applyFont="1" applyBorder="1" applyAlignment="1">
      <alignment vertical="center"/>
    </xf>
    <xf numFmtId="4" fontId="17" fillId="0" borderId="20" xfId="6" applyNumberFormat="1" applyFont="1" applyBorder="1" applyAlignment="1">
      <alignment vertical="center"/>
    </xf>
    <xf numFmtId="10" fontId="17" fillId="0" borderId="21" xfId="2" applyNumberFormat="1" applyFont="1" applyBorder="1" applyAlignment="1">
      <alignment horizontal="center" vertical="center"/>
    </xf>
    <xf numFmtId="4" fontId="17" fillId="0" borderId="25" xfId="6" applyNumberFormat="1" applyFont="1" applyBorder="1" applyAlignment="1">
      <alignment vertical="center"/>
    </xf>
    <xf numFmtId="10" fontId="17" fillId="0" borderId="26" xfId="2" applyNumberFormat="1" applyFont="1" applyBorder="1" applyAlignment="1">
      <alignment horizontal="center" vertical="center"/>
    </xf>
    <xf numFmtId="169" fontId="17" fillId="0" borderId="24" xfId="3" applyNumberFormat="1" applyFont="1" applyBorder="1" applyAlignment="1">
      <alignment vertical="center"/>
    </xf>
    <xf numFmtId="0" fontId="26" fillId="6" borderId="24" xfId="3" applyFont="1" applyFill="1" applyBorder="1" applyAlignment="1">
      <alignment horizontal="center" vertical="center"/>
    </xf>
    <xf numFmtId="4" fontId="26" fillId="6" borderId="25" xfId="6" applyNumberFormat="1" applyFont="1" applyFill="1" applyBorder="1" applyAlignment="1">
      <alignment vertical="center"/>
    </xf>
    <xf numFmtId="10" fontId="26" fillId="6" borderId="26" xfId="2" applyNumberFormat="1" applyFont="1" applyFill="1" applyBorder="1" applyAlignment="1">
      <alignment horizontal="center" vertical="center"/>
    </xf>
    <xf numFmtId="0" fontId="26" fillId="4" borderId="24" xfId="3" applyFont="1" applyFill="1" applyBorder="1" applyAlignment="1">
      <alignment horizontal="right" vertical="center"/>
    </xf>
    <xf numFmtId="4" fontId="26" fillId="4" borderId="25" xfId="6" applyNumberFormat="1" applyFont="1" applyFill="1" applyBorder="1" applyAlignment="1">
      <alignment vertical="center"/>
    </xf>
    <xf numFmtId="10" fontId="26" fillId="4" borderId="26" xfId="2" applyNumberFormat="1" applyFont="1" applyFill="1" applyBorder="1" applyAlignment="1">
      <alignment horizontal="center" vertical="center"/>
    </xf>
    <xf numFmtId="10" fontId="14" fillId="0" borderId="40" xfId="2" applyNumberFormat="1" applyFont="1" applyBorder="1" applyAlignment="1">
      <alignment horizontal="center" vertical="center"/>
    </xf>
    <xf numFmtId="4" fontId="14" fillId="4" borderId="25" xfId="6" applyNumberFormat="1" applyFont="1" applyFill="1" applyBorder="1" applyAlignment="1">
      <alignment vertical="center"/>
    </xf>
    <xf numFmtId="10" fontId="14" fillId="4" borderId="26" xfId="2" applyNumberFormat="1" applyFont="1" applyFill="1" applyBorder="1" applyAlignment="1">
      <alignment horizontal="center" vertical="center"/>
    </xf>
    <xf numFmtId="169" fontId="17" fillId="0" borderId="1" xfId="3" applyNumberFormat="1" applyFont="1" applyBorder="1"/>
    <xf numFmtId="4" fontId="17" fillId="0" borderId="45" xfId="6" applyNumberFormat="1" applyFont="1" applyBorder="1"/>
    <xf numFmtId="10" fontId="17" fillId="0" borderId="46" xfId="2" applyNumberFormat="1" applyFont="1" applyBorder="1" applyAlignment="1">
      <alignment horizontal="center"/>
    </xf>
    <xf numFmtId="169" fontId="17" fillId="0" borderId="24" xfId="3" applyNumberFormat="1" applyFont="1" applyBorder="1"/>
    <xf numFmtId="4" fontId="17" fillId="0" borderId="25" xfId="6" applyNumberFormat="1" applyFont="1" applyBorder="1"/>
    <xf numFmtId="10" fontId="17" fillId="0" borderId="26" xfId="2" applyNumberFormat="1" applyFont="1" applyBorder="1" applyAlignment="1">
      <alignment horizontal="center"/>
    </xf>
    <xf numFmtId="0" fontId="26" fillId="4" borderId="24" xfId="3" applyFont="1" applyFill="1" applyBorder="1" applyAlignment="1">
      <alignment horizontal="left"/>
    </xf>
    <xf numFmtId="4" fontId="14" fillId="4" borderId="25" xfId="6" applyNumberFormat="1" applyFont="1" applyFill="1" applyBorder="1"/>
    <xf numFmtId="10" fontId="14" fillId="4" borderId="26" xfId="2" applyNumberFormat="1" applyFont="1" applyFill="1" applyBorder="1" applyAlignment="1">
      <alignment horizontal="center"/>
    </xf>
    <xf numFmtId="4" fontId="26" fillId="4" borderId="25" xfId="6" applyNumberFormat="1" applyFont="1" applyFill="1" applyBorder="1"/>
    <xf numFmtId="10" fontId="26" fillId="4" borderId="26" xfId="2" applyNumberFormat="1" applyFont="1" applyFill="1" applyBorder="1" applyAlignment="1">
      <alignment horizontal="center"/>
    </xf>
    <xf numFmtId="4" fontId="17" fillId="0" borderId="20" xfId="6" applyNumberFormat="1" applyFont="1" applyBorder="1"/>
    <xf numFmtId="10" fontId="17" fillId="0" borderId="21" xfId="2" applyNumberFormat="1" applyFont="1" applyBorder="1" applyAlignment="1">
      <alignment horizontal="center"/>
    </xf>
    <xf numFmtId="0" fontId="26" fillId="6" borderId="24" xfId="3" applyFont="1" applyFill="1" applyBorder="1" applyAlignment="1">
      <alignment horizontal="center"/>
    </xf>
    <xf numFmtId="4" fontId="26" fillId="6" borderId="25" xfId="6" applyNumberFormat="1" applyFont="1" applyFill="1" applyBorder="1"/>
    <xf numFmtId="10" fontId="26" fillId="6" borderId="26" xfId="2" applyNumberFormat="1" applyFont="1" applyFill="1" applyBorder="1" applyAlignment="1">
      <alignment horizontal="center"/>
    </xf>
    <xf numFmtId="0" fontId="26" fillId="4" borderId="24" xfId="3" applyFont="1" applyFill="1" applyBorder="1" applyAlignment="1">
      <alignment horizontal="right"/>
    </xf>
    <xf numFmtId="0" fontId="14" fillId="2" borderId="5" xfId="46" applyFont="1" applyFill="1" applyBorder="1" applyAlignment="1">
      <alignment horizontal="center" vertical="center" wrapText="1"/>
    </xf>
    <xf numFmtId="0" fontId="7" fillId="0" borderId="0" xfId="46" applyFont="1" applyAlignment="1">
      <alignment horizontal="center" vertical="center" wrapText="1"/>
    </xf>
    <xf numFmtId="170" fontId="17" fillId="0" borderId="48" xfId="3" applyNumberFormat="1" applyFont="1" applyBorder="1" applyAlignment="1">
      <alignment vertical="center"/>
    </xf>
    <xf numFmtId="0" fontId="5" fillId="0" borderId="0" xfId="46" applyFont="1"/>
    <xf numFmtId="0" fontId="30" fillId="0" borderId="0" xfId="46" applyFont="1"/>
    <xf numFmtId="0" fontId="17" fillId="0" borderId="42" xfId="12" applyFont="1" applyBorder="1" applyAlignment="1">
      <alignment horizontal="left" vertical="center" indent="1"/>
    </xf>
    <xf numFmtId="0" fontId="20" fillId="0" borderId="0" xfId="46" applyFont="1" applyAlignment="1">
      <alignment vertical="center"/>
    </xf>
    <xf numFmtId="0" fontId="14" fillId="4" borderId="13" xfId="46" applyFont="1" applyFill="1" applyBorder="1" applyAlignment="1">
      <alignment horizontal="left" vertical="center" wrapText="1" indent="1"/>
    </xf>
    <xf numFmtId="0" fontId="14" fillId="4" borderId="52" xfId="46" applyFont="1" applyFill="1" applyBorder="1" applyAlignment="1">
      <alignment horizontal="center" vertical="center" wrapText="1"/>
    </xf>
    <xf numFmtId="0" fontId="14" fillId="4" borderId="6" xfId="46" applyFont="1" applyFill="1" applyBorder="1" applyAlignment="1">
      <alignment horizontal="center" vertical="center" wrapText="1"/>
    </xf>
    <xf numFmtId="0" fontId="14" fillId="4" borderId="3" xfId="0" applyFont="1" applyFill="1" applyBorder="1" applyAlignment="1">
      <alignment horizontal="center" vertical="center" wrapText="1"/>
    </xf>
    <xf numFmtId="0" fontId="26" fillId="4" borderId="52"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17" fillId="0" borderId="7" xfId="12" applyFont="1" applyBorder="1" applyAlignment="1">
      <alignment horizontal="left" vertical="center" indent="1"/>
    </xf>
    <xf numFmtId="172" fontId="17" fillId="0" borderId="54" xfId="1" applyNumberFormat="1" applyFont="1" applyBorder="1" applyAlignment="1">
      <alignment vertical="center"/>
    </xf>
    <xf numFmtId="172" fontId="17" fillId="0" borderId="55" xfId="1" applyNumberFormat="1" applyFont="1" applyBorder="1" applyAlignment="1">
      <alignment vertical="center"/>
    </xf>
    <xf numFmtId="0" fontId="23" fillId="0" borderId="17" xfId="46" applyFont="1" applyBorder="1" applyAlignment="1">
      <alignment horizontal="left" vertical="center" indent="1"/>
    </xf>
    <xf numFmtId="172" fontId="17" fillId="0" borderId="18" xfId="1" applyNumberFormat="1" applyFont="1" applyBorder="1" applyAlignment="1">
      <alignment vertical="center"/>
    </xf>
    <xf numFmtId="172" fontId="17" fillId="0" borderId="11" xfId="1" applyNumberFormat="1" applyFont="1" applyBorder="1" applyAlignment="1">
      <alignment vertical="center"/>
    </xf>
    <xf numFmtId="0" fontId="23" fillId="0" borderId="9" xfId="46" applyFont="1" applyBorder="1" applyAlignment="1">
      <alignment horizontal="left" vertical="center" indent="1"/>
    </xf>
    <xf numFmtId="172" fontId="17" fillId="0" borderId="44" xfId="1" applyNumberFormat="1" applyFont="1" applyBorder="1" applyAlignment="1">
      <alignment vertical="center"/>
    </xf>
    <xf numFmtId="172" fontId="17" fillId="0" borderId="56" xfId="1" applyNumberFormat="1" applyFont="1" applyBorder="1" applyAlignment="1">
      <alignment vertical="center"/>
    </xf>
    <xf numFmtId="0" fontId="31" fillId="4" borderId="3" xfId="46" applyFont="1" applyFill="1" applyBorder="1" applyAlignment="1">
      <alignment horizontal="left" vertical="center" indent="1"/>
    </xf>
    <xf numFmtId="172" fontId="31" fillId="4" borderId="52" xfId="1" applyNumberFormat="1" applyFont="1" applyFill="1" applyBorder="1" applyAlignment="1">
      <alignment vertical="center"/>
    </xf>
    <xf numFmtId="9" fontId="31" fillId="4" borderId="52" xfId="2" applyNumberFormat="1" applyFont="1" applyFill="1" applyBorder="1" applyAlignment="1">
      <alignment horizontal="center" vertical="center"/>
    </xf>
    <xf numFmtId="9" fontId="31" fillId="4" borderId="4" xfId="2" applyNumberFormat="1" applyFont="1" applyFill="1" applyBorder="1" applyAlignment="1">
      <alignment horizontal="center" vertical="center"/>
    </xf>
    <xf numFmtId="172" fontId="26" fillId="4" borderId="3" xfId="1" applyNumberFormat="1" applyFont="1" applyFill="1" applyBorder="1" applyAlignment="1">
      <alignment vertical="center"/>
    </xf>
    <xf numFmtId="172" fontId="26" fillId="4" borderId="52" xfId="1" applyNumberFormat="1" applyFont="1" applyFill="1" applyBorder="1" applyAlignment="1">
      <alignment vertical="center"/>
    </xf>
    <xf numFmtId="10" fontId="26" fillId="4" borderId="4" xfId="2" applyNumberFormat="1" applyFont="1" applyFill="1" applyBorder="1" applyAlignment="1">
      <alignment horizontal="center" vertical="center"/>
    </xf>
    <xf numFmtId="0" fontId="29" fillId="0" borderId="0" xfId="46" applyFont="1" applyAlignment="1">
      <alignment vertical="center"/>
    </xf>
    <xf numFmtId="172" fontId="3" fillId="0" borderId="0" xfId="46" applyNumberFormat="1"/>
    <xf numFmtId="0" fontId="14" fillId="4" borderId="13" xfId="46" applyFont="1" applyFill="1" applyBorder="1" applyAlignment="1">
      <alignment horizontal="left" vertical="center" wrapText="1"/>
    </xf>
    <xf numFmtId="0" fontId="17" fillId="0" borderId="34" xfId="41" applyFont="1" applyBorder="1" applyAlignment="1">
      <alignment horizontal="left" vertical="center" indent="1"/>
    </xf>
    <xf numFmtId="0" fontId="23" fillId="0" borderId="36" xfId="46" applyFont="1" applyBorder="1" applyAlignment="1">
      <alignment horizontal="left" vertical="center" indent="1"/>
    </xf>
    <xf numFmtId="0" fontId="31" fillId="4" borderId="13" xfId="46" applyFont="1" applyFill="1" applyBorder="1" applyAlignment="1">
      <alignment horizontal="left" vertical="center" indent="1"/>
    </xf>
    <xf numFmtId="172" fontId="31" fillId="4" borderId="3" xfId="1" applyNumberFormat="1" applyFont="1" applyFill="1" applyBorder="1" applyAlignment="1">
      <alignment vertical="center"/>
    </xf>
    <xf numFmtId="0" fontId="14" fillId="4" borderId="5" xfId="0" applyFont="1" applyFill="1" applyBorder="1" applyAlignment="1">
      <alignment horizontal="center" vertical="center" wrapText="1"/>
    </xf>
    <xf numFmtId="0" fontId="16" fillId="4" borderId="5" xfId="0" applyFont="1" applyFill="1" applyBorder="1" applyAlignment="1">
      <alignment vertical="center" wrapText="1"/>
    </xf>
    <xf numFmtId="0" fontId="16" fillId="4" borderId="5" xfId="0" applyFont="1" applyFill="1" applyBorder="1" applyAlignment="1">
      <alignment vertical="center"/>
    </xf>
    <xf numFmtId="0" fontId="26" fillId="4" borderId="6" xfId="0" applyFont="1" applyFill="1" applyBorder="1" applyAlignment="1">
      <alignment horizontal="center" vertical="center" wrapText="1"/>
    </xf>
    <xf numFmtId="10" fontId="17" fillId="0" borderId="8" xfId="2" applyNumberFormat="1" applyFont="1" applyBorder="1" applyAlignment="1">
      <alignment horizontal="center" vertical="center" wrapText="1"/>
    </xf>
    <xf numFmtId="10" fontId="17" fillId="0" borderId="10" xfId="2" applyNumberFormat="1" applyFont="1" applyBorder="1" applyAlignment="1">
      <alignment horizontal="center" vertical="center" wrapText="1"/>
    </xf>
    <xf numFmtId="0" fontId="14" fillId="4" borderId="5" xfId="12" applyFont="1" applyFill="1" applyBorder="1" applyAlignment="1">
      <alignment horizontal="left" vertical="center" wrapText="1"/>
    </xf>
    <xf numFmtId="0" fontId="14" fillId="4" borderId="13" xfId="12" applyFont="1" applyFill="1" applyBorder="1" applyAlignment="1">
      <alignment horizontal="center" vertical="center" wrapText="1"/>
    </xf>
    <xf numFmtId="0" fontId="14" fillId="4" borderId="4" xfId="12" applyFont="1" applyFill="1" applyBorder="1" applyAlignment="1">
      <alignment horizontal="center" vertical="center" wrapText="1"/>
    </xf>
    <xf numFmtId="0" fontId="14" fillId="4" borderId="5" xfId="12" applyFont="1" applyFill="1" applyBorder="1" applyAlignment="1">
      <alignment horizontal="left" vertical="center"/>
    </xf>
    <xf numFmtId="172" fontId="26" fillId="4" borderId="3" xfId="6" applyNumberFormat="1" applyFont="1" applyFill="1" applyBorder="1" applyAlignment="1">
      <alignment vertical="center"/>
    </xf>
    <xf numFmtId="9" fontId="31" fillId="4" borderId="4" xfId="12" applyNumberFormat="1" applyFont="1" applyFill="1" applyBorder="1" applyAlignment="1">
      <alignment horizontal="center" vertical="center" wrapText="1"/>
    </xf>
    <xf numFmtId="0" fontId="14" fillId="4" borderId="5" xfId="12" applyFont="1" applyFill="1" applyBorder="1" applyAlignment="1">
      <alignment horizontal="center" vertical="center" wrapText="1"/>
    </xf>
    <xf numFmtId="171" fontId="26" fillId="4" borderId="5" xfId="6" applyNumberFormat="1" applyFont="1" applyFill="1" applyBorder="1" applyAlignment="1">
      <alignment vertical="center"/>
    </xf>
    <xf numFmtId="0" fontId="14" fillId="4" borderId="5" xfId="12" applyFont="1" applyFill="1" applyBorder="1" applyAlignment="1">
      <alignment horizontal="justify" vertical="center"/>
    </xf>
    <xf numFmtId="171" fontId="26" fillId="4" borderId="6" xfId="6" applyNumberFormat="1" applyFont="1" applyFill="1" applyBorder="1" applyAlignment="1">
      <alignment vertical="center"/>
    </xf>
    <xf numFmtId="172" fontId="26" fillId="4" borderId="31" xfId="8" applyNumberFormat="1" applyFont="1" applyFill="1" applyBorder="1" applyAlignment="1">
      <alignment vertical="center"/>
    </xf>
    <xf numFmtId="0" fontId="14" fillId="4" borderId="1" xfId="12" applyFont="1" applyFill="1" applyBorder="1" applyAlignment="1">
      <alignment horizontal="center" vertical="center" wrapText="1"/>
    </xf>
    <xf numFmtId="0" fontId="14" fillId="4" borderId="45" xfId="12" applyFont="1" applyFill="1" applyBorder="1" applyAlignment="1">
      <alignment horizontal="center" vertical="center" wrapText="1"/>
    </xf>
    <xf numFmtId="0" fontId="26" fillId="4" borderId="46" xfId="12" applyFont="1" applyFill="1" applyBorder="1" applyAlignment="1">
      <alignment horizontal="center" vertical="center" wrapText="1"/>
    </xf>
    <xf numFmtId="172" fontId="17" fillId="0" borderId="54" xfId="8" applyNumberFormat="1" applyFont="1" applyBorder="1" applyAlignment="1">
      <alignment vertical="center"/>
    </xf>
    <xf numFmtId="10" fontId="17" fillId="0" borderId="16" xfId="27" applyNumberFormat="1" applyFont="1" applyBorder="1" applyAlignment="1">
      <alignment horizontal="center" vertical="center" wrapText="1"/>
    </xf>
    <xf numFmtId="172" fontId="17" fillId="0" borderId="18" xfId="8" applyNumberFormat="1" applyFont="1" applyBorder="1" applyAlignment="1">
      <alignment vertical="center"/>
    </xf>
    <xf numFmtId="10" fontId="17" fillId="0" borderId="19" xfId="27" applyNumberFormat="1" applyFont="1" applyBorder="1" applyAlignment="1">
      <alignment horizontal="center" vertical="center" wrapText="1"/>
    </xf>
    <xf numFmtId="172" fontId="17" fillId="0" borderId="44" xfId="8" applyNumberFormat="1" applyFont="1" applyBorder="1" applyAlignment="1">
      <alignment vertical="center"/>
    </xf>
    <xf numFmtId="10" fontId="17" fillId="0" borderId="40" xfId="27" applyNumberFormat="1" applyFont="1" applyBorder="1" applyAlignment="1">
      <alignment horizontal="center" vertical="center" wrapText="1"/>
    </xf>
    <xf numFmtId="0" fontId="14" fillId="4" borderId="7" xfId="42" applyFont="1" applyFill="1" applyBorder="1" applyAlignment="1">
      <alignment horizontal="left" vertical="center"/>
    </xf>
    <xf numFmtId="0" fontId="14" fillId="4" borderId="9" xfId="42" applyFont="1" applyFill="1" applyBorder="1" applyAlignment="1">
      <alignment horizontal="left" vertical="center"/>
    </xf>
    <xf numFmtId="0" fontId="14" fillId="4" borderId="17" xfId="42" applyFont="1" applyFill="1" applyBorder="1" applyAlignment="1">
      <alignment horizontal="left" vertical="center"/>
    </xf>
    <xf numFmtId="0" fontId="14" fillId="4" borderId="7" xfId="12" applyFont="1" applyFill="1" applyBorder="1" applyAlignment="1">
      <alignment horizontal="left" vertical="center"/>
    </xf>
    <xf numFmtId="0" fontId="14" fillId="4" borderId="9" xfId="12" applyFont="1" applyFill="1" applyBorder="1" applyAlignment="1">
      <alignment horizontal="left" vertical="center"/>
    </xf>
    <xf numFmtId="0" fontId="26" fillId="4" borderId="1" xfId="12" applyFont="1" applyFill="1" applyBorder="1" applyAlignment="1">
      <alignment horizontal="center" vertical="center" wrapText="1"/>
    </xf>
    <xf numFmtId="3" fontId="17" fillId="0" borderId="7" xfId="8" applyNumberFormat="1" applyFont="1" applyBorder="1" applyAlignment="1">
      <alignment vertical="center"/>
    </xf>
    <xf numFmtId="4" fontId="17" fillId="0" borderId="9" xfId="8" applyNumberFormat="1" applyFont="1" applyBorder="1" applyAlignment="1">
      <alignment vertical="center"/>
    </xf>
    <xf numFmtId="0" fontId="26" fillId="4" borderId="33" xfId="12" applyFont="1" applyFill="1" applyBorder="1" applyAlignment="1">
      <alignment horizontal="center" vertical="center" wrapText="1"/>
    </xf>
    <xf numFmtId="0" fontId="26" fillId="4" borderId="4" xfId="12" applyFont="1" applyFill="1" applyBorder="1" applyAlignment="1">
      <alignment horizontal="center" vertical="center" wrapText="1"/>
    </xf>
    <xf numFmtId="0" fontId="11" fillId="4" borderId="5" xfId="12" applyFont="1" applyFill="1" applyBorder="1" applyAlignment="1">
      <alignment horizontal="center" vertical="center" wrapText="1"/>
    </xf>
    <xf numFmtId="167" fontId="17" fillId="0" borderId="16" xfId="8" applyNumberFormat="1" applyFont="1" applyBorder="1" applyAlignment="1">
      <alignment vertical="center"/>
    </xf>
    <xf numFmtId="10" fontId="17" fillId="0" borderId="19" xfId="27" applyNumberFormat="1" applyFont="1" applyBorder="1" applyAlignment="1">
      <alignment horizontal="center" vertical="center"/>
    </xf>
    <xf numFmtId="10" fontId="17" fillId="0" borderId="40" xfId="27" applyNumberFormat="1" applyFont="1" applyBorder="1" applyAlignment="1">
      <alignment horizontal="center" vertical="center"/>
    </xf>
    <xf numFmtId="166" fontId="14" fillId="4" borderId="5" xfId="17" applyNumberFormat="1" applyFont="1" applyFill="1" applyBorder="1" applyAlignment="1">
      <alignment horizontal="left" vertical="center" wrapText="1"/>
    </xf>
    <xf numFmtId="4" fontId="26" fillId="4" borderId="4" xfId="6" applyNumberFormat="1" applyFont="1" applyFill="1" applyBorder="1" applyAlignment="1">
      <alignment horizontal="right" vertical="center"/>
    </xf>
    <xf numFmtId="4" fontId="26" fillId="4" borderId="6" xfId="6" applyNumberFormat="1" applyFont="1" applyFill="1" applyBorder="1" applyAlignment="1">
      <alignment horizontal="right" vertical="center"/>
    </xf>
    <xf numFmtId="0" fontId="14"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10" fontId="17" fillId="0" borderId="8" xfId="2" applyNumberFormat="1" applyFont="1" applyBorder="1" applyAlignment="1">
      <alignment horizontal="center" vertical="center"/>
    </xf>
    <xf numFmtId="10" fontId="17" fillId="0" borderId="37" xfId="2" applyNumberFormat="1" applyFont="1" applyBorder="1" applyAlignment="1">
      <alignment horizontal="center" vertical="center"/>
    </xf>
    <xf numFmtId="10" fontId="26" fillId="4" borderId="6" xfId="2" applyNumberFormat="1" applyFont="1" applyFill="1" applyBorder="1" applyAlignment="1">
      <alignment horizontal="center" vertical="center"/>
    </xf>
    <xf numFmtId="0" fontId="53" fillId="0" borderId="0" xfId="0" applyFont="1"/>
    <xf numFmtId="10" fontId="17" fillId="0" borderId="35" xfId="2" applyNumberFormat="1" applyFont="1" applyBorder="1" applyAlignment="1">
      <alignment horizontal="center" vertical="center"/>
    </xf>
    <xf numFmtId="0" fontId="29" fillId="4" borderId="5" xfId="0" applyFont="1" applyFill="1" applyBorder="1" applyAlignment="1">
      <alignment horizontal="center" vertical="center"/>
    </xf>
    <xf numFmtId="0" fontId="29" fillId="4" borderId="13" xfId="0" applyFont="1" applyFill="1" applyBorder="1" applyAlignment="1">
      <alignment horizontal="left" vertical="center"/>
    </xf>
    <xf numFmtId="172" fontId="16" fillId="4" borderId="5" xfId="1" applyNumberFormat="1" applyFont="1" applyFill="1" applyBorder="1" applyAlignment="1">
      <alignment horizontal="right" vertical="center"/>
    </xf>
    <xf numFmtId="172" fontId="16" fillId="4" borderId="6" xfId="1" applyNumberFormat="1" applyFont="1" applyFill="1" applyBorder="1" applyAlignment="1">
      <alignment horizontal="right" vertical="center"/>
    </xf>
    <xf numFmtId="0" fontId="31" fillId="4" borderId="5" xfId="0" applyFont="1" applyFill="1" applyBorder="1" applyAlignment="1">
      <alignment horizontal="center" vertical="center"/>
    </xf>
    <xf numFmtId="0" fontId="31" fillId="4" borderId="13" xfId="0" applyFont="1" applyFill="1" applyBorder="1" applyAlignment="1">
      <alignment horizontal="center" vertical="center"/>
    </xf>
    <xf numFmtId="172" fontId="16" fillId="4" borderId="5" xfId="8" applyNumberFormat="1" applyFont="1" applyFill="1" applyBorder="1" applyAlignment="1">
      <alignment horizontal="right" vertical="center"/>
    </xf>
    <xf numFmtId="0" fontId="23" fillId="0" borderId="7" xfId="0" applyFont="1" applyFill="1" applyBorder="1" applyAlignment="1">
      <alignment horizontal="left" vertical="center" wrapText="1" indent="1"/>
    </xf>
    <xf numFmtId="0" fontId="43" fillId="0" borderId="17" xfId="0" applyFont="1" applyBorder="1" applyAlignment="1">
      <alignment horizontal="left" vertical="center" indent="1"/>
    </xf>
    <xf numFmtId="0" fontId="43" fillId="0" borderId="9" xfId="0" applyFont="1" applyBorder="1" applyAlignment="1">
      <alignment horizontal="left" vertical="center" indent="1"/>
    </xf>
    <xf numFmtId="0" fontId="23" fillId="0" borderId="17" xfId="0" applyFont="1" applyFill="1" applyBorder="1" applyAlignment="1">
      <alignment horizontal="left" vertical="center" wrapText="1" indent="1"/>
    </xf>
    <xf numFmtId="0" fontId="17" fillId="0" borderId="9" xfId="0" applyFont="1" applyFill="1" applyBorder="1" applyAlignment="1">
      <alignment horizontal="left" vertical="center" wrapText="1" indent="1"/>
    </xf>
    <xf numFmtId="0" fontId="29" fillId="4" borderId="39" xfId="0" applyFont="1" applyFill="1" applyBorder="1" applyAlignment="1">
      <alignment horizontal="left" vertical="center"/>
    </xf>
    <xf numFmtId="0" fontId="26" fillId="4" borderId="3" xfId="12" applyFont="1" applyFill="1" applyBorder="1" applyAlignment="1">
      <alignment horizontal="center" vertical="center" wrapText="1"/>
    </xf>
    <xf numFmtId="0" fontId="14" fillId="4" borderId="4" xfId="33" applyFont="1" applyFill="1" applyBorder="1" applyAlignment="1">
      <alignment horizontal="center" vertical="center" wrapText="1"/>
    </xf>
    <xf numFmtId="0" fontId="48" fillId="4" borderId="5" xfId="12" applyFont="1" applyFill="1" applyBorder="1" applyAlignment="1">
      <alignment vertical="center"/>
    </xf>
    <xf numFmtId="3" fontId="36" fillId="4" borderId="3" xfId="12" applyNumberFormat="1" applyFont="1" applyFill="1" applyBorder="1" applyAlignment="1">
      <alignment horizontal="center" vertical="center"/>
    </xf>
    <xf numFmtId="173" fontId="36" fillId="4" borderId="4" xfId="8" applyNumberFormat="1" applyFont="1" applyFill="1" applyBorder="1" applyAlignment="1">
      <alignment vertical="center"/>
    </xf>
    <xf numFmtId="0" fontId="14" fillId="4" borderId="5" xfId="12" applyFont="1" applyFill="1" applyBorder="1" applyAlignment="1">
      <alignment vertical="center"/>
    </xf>
    <xf numFmtId="3" fontId="14" fillId="4" borderId="3" xfId="12" applyNumberFormat="1" applyFont="1" applyFill="1" applyBorder="1" applyAlignment="1">
      <alignment horizontal="center" vertical="center"/>
    </xf>
    <xf numFmtId="173" fontId="14" fillId="4" borderId="4" xfId="8" applyNumberFormat="1" applyFont="1" applyFill="1" applyBorder="1" applyAlignment="1">
      <alignment vertical="center"/>
    </xf>
    <xf numFmtId="0" fontId="26" fillId="4" borderId="13" xfId="12" applyFont="1" applyFill="1" applyBorder="1" applyAlignment="1">
      <alignment horizontal="center" vertical="center" wrapText="1"/>
    </xf>
    <xf numFmtId="0" fontId="14" fillId="4" borderId="3" xfId="33" applyFont="1" applyFill="1" applyBorder="1" applyAlignment="1">
      <alignment horizontal="center" vertical="center" wrapText="1"/>
    </xf>
    <xf numFmtId="3" fontId="17" fillId="0" borderId="14" xfId="12" applyNumberFormat="1" applyFont="1" applyBorder="1" applyAlignment="1">
      <alignment horizontal="center" vertical="center"/>
    </xf>
    <xf numFmtId="10" fontId="17" fillId="0" borderId="15" xfId="27" applyNumberFormat="1" applyFont="1" applyBorder="1" applyAlignment="1">
      <alignment horizontal="center" vertical="center"/>
    </xf>
    <xf numFmtId="173" fontId="17" fillId="0" borderId="14" xfId="12" applyNumberFormat="1" applyFont="1" applyBorder="1" applyAlignment="1">
      <alignment horizontal="right" vertical="center"/>
    </xf>
    <xf numFmtId="3" fontId="17" fillId="0" borderId="20" xfId="12" applyNumberFormat="1" applyFont="1" applyBorder="1" applyAlignment="1">
      <alignment horizontal="center" vertical="center"/>
    </xf>
    <xf numFmtId="10" fontId="17" fillId="0" borderId="21" xfId="27" applyNumberFormat="1" applyFont="1" applyBorder="1" applyAlignment="1">
      <alignment horizontal="center" vertical="center"/>
    </xf>
    <xf numFmtId="173" fontId="17" fillId="0" borderId="20" xfId="12" applyNumberFormat="1" applyFont="1" applyBorder="1" applyAlignment="1">
      <alignment horizontal="right" vertical="center"/>
    </xf>
    <xf numFmtId="10" fontId="26" fillId="4" borderId="4" xfId="27" applyNumberFormat="1" applyFont="1" applyFill="1" applyBorder="1" applyAlignment="1">
      <alignment horizontal="center" vertical="center"/>
    </xf>
    <xf numFmtId="3" fontId="17" fillId="0" borderId="25" xfId="12" applyNumberFormat="1" applyFont="1" applyBorder="1" applyAlignment="1">
      <alignment horizontal="center" vertical="center"/>
    </xf>
    <xf numFmtId="10" fontId="17" fillId="0" borderId="26" xfId="27" applyNumberFormat="1" applyFont="1" applyBorder="1" applyAlignment="1">
      <alignment horizontal="center" vertical="center"/>
    </xf>
    <xf numFmtId="173" fontId="17" fillId="0" borderId="25" xfId="12" applyNumberFormat="1" applyFont="1" applyBorder="1" applyAlignment="1">
      <alignment horizontal="right" vertical="center"/>
    </xf>
    <xf numFmtId="3" fontId="26" fillId="4" borderId="3" xfId="12" applyNumberFormat="1" applyFont="1" applyFill="1" applyBorder="1" applyAlignment="1">
      <alignment horizontal="center" vertical="center"/>
    </xf>
    <xf numFmtId="173" fontId="26" fillId="4" borderId="3" xfId="12" applyNumberFormat="1" applyFont="1" applyFill="1" applyBorder="1" applyAlignment="1">
      <alignment horizontal="right" vertical="center"/>
    </xf>
    <xf numFmtId="0" fontId="14" fillId="4" borderId="13" xfId="12" applyFont="1" applyFill="1" applyBorder="1" applyAlignment="1">
      <alignment vertical="center"/>
    </xf>
    <xf numFmtId="3" fontId="14" fillId="4" borderId="3" xfId="8" applyNumberFormat="1" applyFont="1" applyFill="1" applyBorder="1" applyAlignment="1">
      <alignment vertical="center"/>
    </xf>
    <xf numFmtId="4" fontId="14" fillId="4" borderId="4" xfId="8" applyNumberFormat="1" applyFont="1" applyFill="1" applyBorder="1" applyAlignment="1">
      <alignment vertical="center"/>
    </xf>
    <xf numFmtId="0" fontId="8" fillId="0" borderId="54" xfId="12" applyFont="1" applyBorder="1" applyAlignment="1">
      <alignment horizontal="center" vertical="center"/>
    </xf>
    <xf numFmtId="0" fontId="8" fillId="0" borderId="16" xfId="12" applyFont="1" applyBorder="1" applyAlignment="1">
      <alignment vertical="center"/>
    </xf>
    <xf numFmtId="0" fontId="8" fillId="0" borderId="28" xfId="12" applyFont="1" applyBorder="1" applyAlignment="1">
      <alignment vertical="center"/>
    </xf>
    <xf numFmtId="3" fontId="17" fillId="0" borderId="18" xfId="12" applyNumberFormat="1" applyFont="1" applyBorder="1" applyAlignment="1">
      <alignment horizontal="center" vertical="center"/>
    </xf>
    <xf numFmtId="4" fontId="17" fillId="0" borderId="57" xfId="12" applyNumberFormat="1" applyFont="1" applyBorder="1" applyAlignment="1">
      <alignment horizontal="right" vertical="center"/>
    </xf>
    <xf numFmtId="4" fontId="17" fillId="0" borderId="30" xfId="12" applyNumberFormat="1" applyFont="1" applyBorder="1" applyAlignment="1">
      <alignment horizontal="right" vertical="center"/>
    </xf>
    <xf numFmtId="3" fontId="36" fillId="0" borderId="3" xfId="12" applyNumberFormat="1" applyFont="1" applyBorder="1" applyAlignment="1">
      <alignment horizontal="center" vertical="center"/>
    </xf>
    <xf numFmtId="10" fontId="36" fillId="0" borderId="4" xfId="27" applyNumberFormat="1" applyFont="1" applyBorder="1" applyAlignment="1">
      <alignment horizontal="center" vertical="center"/>
    </xf>
    <xf numFmtId="4" fontId="36" fillId="0" borderId="31" xfId="12" applyNumberFormat="1" applyFont="1" applyBorder="1" applyAlignment="1">
      <alignment horizontal="right" vertical="center"/>
    </xf>
    <xf numFmtId="4" fontId="17" fillId="0" borderId="59" xfId="12" applyNumberFormat="1" applyFont="1" applyBorder="1" applyAlignment="1">
      <alignment horizontal="right" vertical="center"/>
    </xf>
    <xf numFmtId="10" fontId="26" fillId="0" borderId="4" xfId="27" applyNumberFormat="1" applyFont="1" applyBorder="1" applyAlignment="1">
      <alignment horizontal="center" vertical="center"/>
    </xf>
    <xf numFmtId="3" fontId="17" fillId="0" borderId="54" xfId="12" applyNumberFormat="1" applyFont="1" applyBorder="1" applyAlignment="1">
      <alignment horizontal="center" vertical="center"/>
    </xf>
    <xf numFmtId="10" fontId="17" fillId="0" borderId="16" xfId="27" applyNumberFormat="1" applyFont="1" applyBorder="1" applyAlignment="1">
      <alignment horizontal="center" vertical="center"/>
    </xf>
    <xf numFmtId="4" fontId="17" fillId="0" borderId="28" xfId="12" applyNumberFormat="1" applyFont="1" applyBorder="1" applyAlignment="1">
      <alignment horizontal="right" vertical="center"/>
    </xf>
    <xf numFmtId="3" fontId="36" fillId="0" borderId="44" xfId="12" applyNumberFormat="1" applyFont="1" applyBorder="1" applyAlignment="1">
      <alignment horizontal="center" vertical="center"/>
    </xf>
    <xf numFmtId="10" fontId="36" fillId="0" borderId="40" xfId="27" applyNumberFormat="1" applyFont="1" applyBorder="1" applyAlignment="1">
      <alignment horizontal="center" vertical="center"/>
    </xf>
    <xf numFmtId="4" fontId="36" fillId="0" borderId="72" xfId="12" applyNumberFormat="1" applyFont="1" applyBorder="1" applyAlignment="1">
      <alignment horizontal="right" vertical="center"/>
    </xf>
    <xf numFmtId="4" fontId="26" fillId="4" borderId="31" xfId="12" applyNumberFormat="1" applyFont="1" applyFill="1" applyBorder="1" applyAlignment="1">
      <alignment horizontal="right" vertical="center"/>
    </xf>
    <xf numFmtId="0" fontId="14" fillId="4" borderId="22" xfId="12" applyFont="1" applyFill="1" applyBorder="1" applyAlignment="1">
      <alignment vertical="center"/>
    </xf>
    <xf numFmtId="4" fontId="14" fillId="4" borderId="6" xfId="8" applyNumberFormat="1" applyFont="1" applyFill="1" applyBorder="1" applyAlignment="1">
      <alignment vertical="center"/>
    </xf>
    <xf numFmtId="0" fontId="14" fillId="4" borderId="44" xfId="12" applyFont="1" applyFill="1" applyBorder="1" applyAlignment="1">
      <alignment horizontal="center" vertical="center"/>
    </xf>
    <xf numFmtId="0" fontId="14" fillId="4" borderId="40" xfId="12" applyFont="1" applyFill="1" applyBorder="1" applyAlignment="1">
      <alignment horizontal="center" vertical="center"/>
    </xf>
    <xf numFmtId="173" fontId="14" fillId="4" borderId="31" xfId="8" applyNumberFormat="1" applyFont="1" applyFill="1" applyBorder="1" applyAlignment="1">
      <alignment vertical="center"/>
    </xf>
    <xf numFmtId="173" fontId="14" fillId="4" borderId="53" xfId="8" applyNumberFormat="1" applyFont="1" applyFill="1" applyBorder="1" applyAlignment="1">
      <alignment vertical="center"/>
    </xf>
    <xf numFmtId="173" fontId="14" fillId="4" borderId="5" xfId="8" applyNumberFormat="1" applyFont="1" applyFill="1" applyBorder="1" applyAlignment="1">
      <alignment vertical="center"/>
    </xf>
    <xf numFmtId="0" fontId="16" fillId="4" borderId="13" xfId="12" applyFont="1" applyFill="1" applyBorder="1" applyAlignment="1">
      <alignment vertical="center"/>
    </xf>
    <xf numFmtId="3" fontId="31" fillId="4" borderId="3" xfId="12" applyNumberFormat="1" applyFont="1" applyFill="1" applyBorder="1" applyAlignment="1">
      <alignment horizontal="center" vertical="center"/>
    </xf>
    <xf numFmtId="4" fontId="31" fillId="4" borderId="4" xfId="8" applyNumberFormat="1" applyFont="1" applyFill="1" applyBorder="1" applyAlignment="1">
      <alignment horizontal="right" vertical="center"/>
    </xf>
    <xf numFmtId="173" fontId="26" fillId="4" borderId="53" xfId="8" applyNumberFormat="1" applyFont="1" applyFill="1" applyBorder="1" applyAlignment="1">
      <alignment horizontal="right" vertical="center"/>
    </xf>
    <xf numFmtId="0" fontId="14" fillId="4" borderId="3" xfId="12" applyFont="1" applyFill="1" applyBorder="1" applyAlignment="1">
      <alignment horizontal="center" vertical="center" wrapText="1"/>
    </xf>
    <xf numFmtId="3" fontId="14" fillId="4" borderId="3" xfId="8" applyNumberFormat="1" applyFont="1" applyFill="1" applyBorder="1" applyAlignment="1">
      <alignment horizontal="right" vertical="center"/>
    </xf>
    <xf numFmtId="4" fontId="14" fillId="4" borderId="4" xfId="8" applyNumberFormat="1" applyFont="1" applyFill="1" applyBorder="1" applyAlignment="1">
      <alignment horizontal="right" vertical="center"/>
    </xf>
    <xf numFmtId="172" fontId="17" fillId="0" borderId="14" xfId="12" applyNumberFormat="1" applyFont="1" applyBorder="1"/>
    <xf numFmtId="10" fontId="17" fillId="0" borderId="15" xfId="27" applyNumberFormat="1" applyFont="1" applyBorder="1" applyAlignment="1">
      <alignment horizontal="center"/>
    </xf>
    <xf numFmtId="173" fontId="17" fillId="0" borderId="14" xfId="12" applyNumberFormat="1" applyFont="1" applyBorder="1"/>
    <xf numFmtId="172" fontId="17" fillId="0" borderId="18" xfId="12" applyNumberFormat="1" applyFont="1" applyBorder="1"/>
    <xf numFmtId="10" fontId="17" fillId="0" borderId="19" xfId="27" applyNumberFormat="1" applyFont="1" applyBorder="1" applyAlignment="1">
      <alignment horizontal="center"/>
    </xf>
    <xf numFmtId="173" fontId="17" fillId="0" borderId="18" xfId="12" applyNumberFormat="1" applyFont="1" applyBorder="1"/>
    <xf numFmtId="173" fontId="17" fillId="0" borderId="36" xfId="12" applyNumberFormat="1" applyFont="1" applyBorder="1"/>
    <xf numFmtId="172" fontId="17" fillId="0" borderId="36" xfId="12" applyNumberFormat="1" applyFont="1" applyBorder="1"/>
    <xf numFmtId="172" fontId="17" fillId="0" borderId="58" xfId="12" applyNumberFormat="1" applyFont="1" applyBorder="1"/>
    <xf numFmtId="10" fontId="17" fillId="0" borderId="21" xfId="27" applyNumberFormat="1" applyFont="1" applyBorder="1" applyAlignment="1">
      <alignment horizontal="center"/>
    </xf>
    <xf numFmtId="173" fontId="17" fillId="0" borderId="58" xfId="12" applyNumberFormat="1" applyFont="1" applyBorder="1"/>
    <xf numFmtId="172" fontId="26" fillId="4" borderId="13" xfId="12" applyNumberFormat="1" applyFont="1" applyFill="1" applyBorder="1"/>
    <xf numFmtId="10" fontId="26" fillId="4" borderId="4" xfId="27" applyNumberFormat="1" applyFont="1" applyFill="1" applyBorder="1" applyAlignment="1">
      <alignment horizontal="center"/>
    </xf>
    <xf numFmtId="173" fontId="26" fillId="4" borderId="13" xfId="12" applyNumberFormat="1" applyFont="1" applyFill="1" applyBorder="1"/>
    <xf numFmtId="3" fontId="14" fillId="4" borderId="3" xfId="12" applyNumberFormat="1" applyFont="1" applyFill="1" applyBorder="1" applyAlignment="1">
      <alignment horizontal="right" vertical="center"/>
    </xf>
    <xf numFmtId="4" fontId="16" fillId="4" borderId="4" xfId="12" applyNumberFormat="1" applyFont="1" applyFill="1" applyBorder="1" applyAlignment="1">
      <alignment horizontal="right" vertical="center"/>
    </xf>
    <xf numFmtId="172" fontId="17" fillId="0" borderId="54" xfId="8" applyNumberFormat="1" applyFont="1" applyBorder="1" applyAlignment="1">
      <alignment horizontal="center" vertical="center"/>
    </xf>
    <xf numFmtId="10" fontId="17" fillId="0" borderId="8" xfId="27" applyNumberFormat="1" applyFont="1" applyBorder="1" applyAlignment="1">
      <alignment horizontal="center" vertical="center"/>
    </xf>
    <xf numFmtId="173" fontId="17" fillId="0" borderId="54" xfId="8" applyNumberFormat="1" applyFont="1" applyBorder="1" applyAlignment="1">
      <alignment horizontal="right" vertical="center"/>
    </xf>
    <xf numFmtId="172" fontId="17" fillId="0" borderId="63" xfId="8" applyNumberFormat="1" applyFont="1" applyBorder="1" applyAlignment="1">
      <alignment horizontal="center" vertical="center"/>
    </xf>
    <xf numFmtId="10" fontId="17" fillId="0" borderId="42" xfId="27" applyNumberFormat="1" applyFont="1" applyBorder="1" applyAlignment="1">
      <alignment horizontal="center" vertical="center"/>
    </xf>
    <xf numFmtId="173" fontId="17" fillId="0" borderId="63" xfId="8" applyNumberFormat="1" applyFont="1" applyBorder="1" applyAlignment="1">
      <alignment horizontal="right" vertical="center"/>
    </xf>
    <xf numFmtId="172" fontId="26" fillId="4" borderId="3" xfId="8" applyNumberFormat="1" applyFont="1" applyFill="1" applyBorder="1" applyAlignment="1">
      <alignment horizontal="center" vertical="center"/>
    </xf>
    <xf numFmtId="10" fontId="26" fillId="4" borderId="6" xfId="27" applyNumberFormat="1" applyFont="1" applyFill="1" applyBorder="1" applyAlignment="1">
      <alignment horizontal="center" vertical="center"/>
    </xf>
    <xf numFmtId="173" fontId="26" fillId="4" borderId="3" xfId="8" applyNumberFormat="1" applyFont="1" applyFill="1" applyBorder="1" applyAlignment="1">
      <alignment horizontal="right" vertical="center"/>
    </xf>
    <xf numFmtId="0" fontId="31" fillId="4" borderId="13" xfId="12" applyFont="1" applyFill="1" applyBorder="1" applyAlignment="1">
      <alignment vertical="center"/>
    </xf>
    <xf numFmtId="3" fontId="31" fillId="4" borderId="3" xfId="8" applyNumberFormat="1" applyFont="1" applyFill="1" applyBorder="1" applyAlignment="1">
      <alignment horizontal="right" vertical="center"/>
    </xf>
    <xf numFmtId="4" fontId="31" fillId="4" borderId="63" xfId="8" applyNumberFormat="1" applyFont="1" applyFill="1" applyBorder="1" applyAlignment="1">
      <alignment horizontal="right" vertical="center"/>
    </xf>
    <xf numFmtId="3" fontId="31" fillId="4" borderId="13" xfId="8" applyNumberFormat="1" applyFont="1" applyFill="1" applyBorder="1" applyAlignment="1">
      <alignment horizontal="right" vertical="center"/>
    </xf>
    <xf numFmtId="167" fontId="26" fillId="4" borderId="3" xfId="8" applyNumberFormat="1" applyFont="1" applyFill="1" applyBorder="1" applyAlignment="1">
      <alignment horizontal="center" vertical="center"/>
    </xf>
    <xf numFmtId="172" fontId="17" fillId="0" borderId="18" xfId="8" applyNumberFormat="1" applyFont="1" applyBorder="1" applyAlignment="1">
      <alignment horizontal="center" vertical="center"/>
    </xf>
    <xf numFmtId="172" fontId="17" fillId="0" borderId="44" xfId="8" applyNumberFormat="1" applyFont="1" applyBorder="1" applyAlignment="1">
      <alignment horizontal="center" vertical="center"/>
    </xf>
    <xf numFmtId="172" fontId="26" fillId="4" borderId="63" xfId="8" applyNumberFormat="1" applyFont="1" applyFill="1" applyBorder="1" applyAlignment="1">
      <alignment horizontal="center" vertical="center"/>
    </xf>
    <xf numFmtId="10" fontId="26" fillId="4" borderId="42" xfId="27" applyNumberFormat="1" applyFont="1" applyFill="1" applyBorder="1" applyAlignment="1">
      <alignment horizontal="center" vertical="center"/>
    </xf>
    <xf numFmtId="172" fontId="17" fillId="0" borderId="54" xfId="8" applyNumberFormat="1" applyFont="1" applyFill="1" applyBorder="1" applyAlignment="1">
      <alignment horizontal="right" vertical="center"/>
    </xf>
    <xf numFmtId="10" fontId="17" fillId="0" borderId="16" xfId="27" applyNumberFormat="1" applyFont="1" applyFill="1" applyBorder="1" applyAlignment="1">
      <alignment horizontal="center" vertical="center" wrapText="1"/>
    </xf>
    <xf numFmtId="172" fontId="17" fillId="0" borderId="18" xfId="8" applyNumberFormat="1" applyFont="1" applyFill="1" applyBorder="1" applyAlignment="1">
      <alignment horizontal="right" vertical="center"/>
    </xf>
    <xf numFmtId="10" fontId="17" fillId="0" borderId="19" xfId="27" applyNumberFormat="1" applyFont="1" applyFill="1" applyBorder="1" applyAlignment="1">
      <alignment horizontal="center" vertical="center" wrapText="1"/>
    </xf>
    <xf numFmtId="172" fontId="17" fillId="0" borderId="44" xfId="8" applyNumberFormat="1" applyFont="1" applyFill="1" applyBorder="1" applyAlignment="1">
      <alignment horizontal="right" vertical="center"/>
    </xf>
    <xf numFmtId="10" fontId="17" fillId="0" borderId="40" xfId="27" applyNumberFormat="1" applyFont="1" applyFill="1" applyBorder="1" applyAlignment="1">
      <alignment horizontal="center" vertical="center" wrapText="1"/>
    </xf>
    <xf numFmtId="0" fontId="26" fillId="4" borderId="6" xfId="12" applyFont="1" applyFill="1" applyBorder="1" applyAlignment="1">
      <alignment horizontal="center" vertical="center" wrapText="1"/>
    </xf>
    <xf numFmtId="172" fontId="26" fillId="4" borderId="3" xfId="8" applyNumberFormat="1" applyFont="1" applyFill="1" applyBorder="1" applyAlignment="1">
      <alignment vertical="center"/>
    </xf>
    <xf numFmtId="173" fontId="26" fillId="4" borderId="52" xfId="8" applyNumberFormat="1" applyFont="1" applyFill="1" applyBorder="1" applyAlignment="1">
      <alignment vertical="center"/>
    </xf>
    <xf numFmtId="173" fontId="26" fillId="4" borderId="4" xfId="8" applyNumberFormat="1" applyFont="1" applyFill="1" applyBorder="1" applyAlignment="1">
      <alignment vertical="center"/>
    </xf>
    <xf numFmtId="0" fontId="8" fillId="0" borderId="7" xfId="12" applyFont="1" applyFill="1" applyBorder="1" applyAlignment="1">
      <alignment horizontal="left" vertical="center"/>
    </xf>
    <xf numFmtId="0" fontId="8" fillId="0" borderId="29" xfId="12" applyFont="1" applyFill="1" applyBorder="1" applyAlignment="1">
      <alignment horizontal="left" vertical="center"/>
    </xf>
    <xf numFmtId="0" fontId="17" fillId="4" borderId="44" xfId="12" applyFont="1" applyFill="1" applyBorder="1" applyAlignment="1">
      <alignment horizontal="center" vertical="center" wrapText="1"/>
    </xf>
    <xf numFmtId="0" fontId="17" fillId="4" borderId="40" xfId="12" applyFont="1" applyFill="1" applyBorder="1" applyAlignment="1">
      <alignment horizontal="center" vertical="center" wrapText="1"/>
    </xf>
    <xf numFmtId="0" fontId="17" fillId="4" borderId="72" xfId="12" applyFont="1" applyFill="1" applyBorder="1" applyAlignment="1">
      <alignment horizontal="center" vertical="center" wrapText="1"/>
    </xf>
    <xf numFmtId="0" fontId="8" fillId="0" borderId="34" xfId="12" applyFont="1" applyFill="1" applyBorder="1" applyAlignment="1">
      <alignment horizontal="left" vertical="center"/>
    </xf>
    <xf numFmtId="172" fontId="17" fillId="0" borderId="54" xfId="8" applyNumberFormat="1" applyFont="1" applyFill="1" applyBorder="1" applyAlignment="1">
      <alignment vertical="center"/>
    </xf>
    <xf numFmtId="172" fontId="17" fillId="0" borderId="28" xfId="8" applyNumberFormat="1" applyFont="1" applyFill="1" applyBorder="1" applyAlignment="1">
      <alignment vertical="center"/>
    </xf>
    <xf numFmtId="0" fontId="8" fillId="0" borderId="58" xfId="12" applyFont="1" applyFill="1" applyBorder="1" applyAlignment="1">
      <alignment horizontal="left" vertical="center"/>
    </xf>
    <xf numFmtId="172" fontId="17" fillId="0" borderId="44" xfId="8" applyNumberFormat="1" applyFont="1" applyFill="1" applyBorder="1" applyAlignment="1">
      <alignment vertical="center"/>
    </xf>
    <xf numFmtId="172" fontId="17" fillId="0" borderId="72" xfId="8" applyNumberFormat="1" applyFont="1" applyFill="1" applyBorder="1" applyAlignment="1">
      <alignment vertical="center"/>
    </xf>
    <xf numFmtId="0" fontId="14" fillId="4" borderId="13" xfId="12" applyFont="1" applyFill="1" applyBorder="1" applyAlignment="1">
      <alignment horizontal="left" vertical="center"/>
    </xf>
    <xf numFmtId="172" fontId="17" fillId="0" borderId="5" xfId="12" applyNumberFormat="1" applyFont="1" applyBorder="1" applyAlignment="1">
      <alignment vertical="center"/>
    </xf>
    <xf numFmtId="10" fontId="17" fillId="0" borderId="6" xfId="27" applyNumberFormat="1" applyFont="1" applyBorder="1" applyAlignment="1">
      <alignment horizontal="center" vertical="center"/>
    </xf>
    <xf numFmtId="4" fontId="17" fillId="0" borderId="29" xfId="6" applyNumberFormat="1" applyFont="1" applyBorder="1" applyAlignment="1">
      <alignment horizontal="right" vertical="center"/>
    </xf>
    <xf numFmtId="4" fontId="26" fillId="4" borderId="5" xfId="6" applyNumberFormat="1" applyFont="1" applyFill="1" applyBorder="1" applyAlignment="1">
      <alignment horizontal="right" vertical="center"/>
    </xf>
    <xf numFmtId="4" fontId="53" fillId="0" borderId="0" xfId="0" applyNumberFormat="1" applyFont="1" applyAlignment="1">
      <alignment horizontal="right"/>
    </xf>
    <xf numFmtId="4" fontId="17" fillId="0" borderId="17" xfId="6" applyNumberFormat="1" applyFont="1" applyBorder="1" applyAlignment="1">
      <alignment horizontal="right" vertical="center"/>
    </xf>
    <xf numFmtId="0" fontId="16" fillId="4" borderId="1" xfId="0" applyFont="1" applyFill="1" applyBorder="1" applyAlignment="1">
      <alignment horizontal="center" vertical="center"/>
    </xf>
    <xf numFmtId="172" fontId="20" fillId="0" borderId="7" xfId="1" applyNumberFormat="1" applyFont="1" applyFill="1" applyBorder="1" applyAlignment="1">
      <alignment horizontal="center" vertical="center"/>
    </xf>
    <xf numFmtId="172" fontId="20" fillId="0" borderId="17" xfId="1" applyNumberFormat="1" applyFont="1" applyFill="1" applyBorder="1" applyAlignment="1">
      <alignment horizontal="center" vertical="center"/>
    </xf>
    <xf numFmtId="172" fontId="8" fillId="0" borderId="9" xfId="1" applyNumberFormat="1" applyFont="1" applyFill="1" applyBorder="1" applyAlignment="1">
      <alignment horizontal="center" vertical="center"/>
    </xf>
    <xf numFmtId="172" fontId="16" fillId="4" borderId="22" xfId="1" applyNumberFormat="1" applyFont="1" applyFill="1" applyBorder="1" applyAlignment="1">
      <alignment horizontal="center" vertical="center"/>
    </xf>
    <xf numFmtId="0" fontId="16" fillId="4" borderId="54" xfId="0" applyFont="1" applyFill="1" applyBorder="1" applyAlignment="1">
      <alignment vertical="center"/>
    </xf>
    <xf numFmtId="0" fontId="16" fillId="4" borderId="16" xfId="0" applyFont="1" applyFill="1" applyBorder="1" applyAlignment="1">
      <alignment horizontal="center" vertical="center"/>
    </xf>
    <xf numFmtId="0" fontId="16" fillId="4" borderId="44" xfId="0" applyFont="1" applyFill="1" applyBorder="1" applyAlignment="1">
      <alignment vertical="center"/>
    </xf>
    <xf numFmtId="0" fontId="26" fillId="4" borderId="5" xfId="12" applyFont="1" applyFill="1" applyBorder="1" applyAlignment="1">
      <alignment vertical="center" wrapText="1"/>
    </xf>
    <xf numFmtId="0" fontId="26" fillId="4" borderId="5" xfId="0" applyFont="1" applyFill="1" applyBorder="1" applyAlignment="1">
      <alignment vertical="center" wrapText="1"/>
    </xf>
    <xf numFmtId="173" fontId="14" fillId="4" borderId="42" xfId="8" applyNumberFormat="1" applyFont="1" applyFill="1" applyBorder="1" applyAlignment="1">
      <alignment horizontal="right" vertical="center"/>
    </xf>
    <xf numFmtId="175" fontId="14" fillId="4" borderId="42" xfId="8" applyNumberFormat="1" applyFont="1" applyFill="1" applyBorder="1" applyAlignment="1">
      <alignment horizontal="center" vertical="center"/>
    </xf>
    <xf numFmtId="0" fontId="14" fillId="4" borderId="22" xfId="0" applyFont="1" applyFill="1" applyBorder="1" applyAlignment="1">
      <alignment horizontal="left" vertical="center" wrapText="1"/>
    </xf>
    <xf numFmtId="0" fontId="49" fillId="0" borderId="0" xfId="12" applyFont="1" applyAlignment="1">
      <alignment horizontal="left" vertical="center"/>
    </xf>
    <xf numFmtId="0" fontId="8" fillId="0" borderId="7" xfId="12" applyBorder="1" applyAlignment="1">
      <alignment vertical="center" wrapText="1"/>
    </xf>
    <xf numFmtId="0" fontId="8" fillId="0" borderId="9" xfId="12" applyBorder="1" applyAlignment="1">
      <alignment vertical="center"/>
    </xf>
    <xf numFmtId="173" fontId="17" fillId="0" borderId="54" xfId="8" applyNumberFormat="1" applyFont="1" applyBorder="1" applyAlignment="1">
      <alignment vertical="center"/>
    </xf>
    <xf numFmtId="173" fontId="17" fillId="0" borderId="44" xfId="8" applyNumberFormat="1" applyFont="1" applyBorder="1" applyAlignment="1">
      <alignment vertical="center"/>
    </xf>
    <xf numFmtId="174" fontId="14" fillId="4" borderId="3" xfId="8" applyNumberFormat="1" applyFont="1" applyFill="1" applyBorder="1" applyAlignment="1">
      <alignment horizontal="center" vertical="center"/>
    </xf>
    <xf numFmtId="10" fontId="14" fillId="4" borderId="4" xfId="27"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4" fontId="17" fillId="0" borderId="54" xfId="8" applyNumberFormat="1" applyFont="1" applyBorder="1" applyAlignment="1">
      <alignment vertical="center"/>
    </xf>
    <xf numFmtId="3" fontId="17" fillId="0" borderId="44" xfId="8" applyNumberFormat="1" applyFont="1" applyBorder="1" applyAlignment="1">
      <alignment vertical="center"/>
    </xf>
    <xf numFmtId="4" fontId="14" fillId="4" borderId="3" xfId="8" applyNumberFormat="1" applyFont="1" applyFill="1" applyBorder="1" applyAlignment="1">
      <alignment horizontal="right" vertical="center"/>
    </xf>
    <xf numFmtId="176" fontId="36" fillId="0" borderId="31" xfId="12" applyNumberFormat="1" applyFont="1" applyBorder="1" applyAlignment="1">
      <alignment horizontal="right" vertical="center"/>
    </xf>
    <xf numFmtId="0" fontId="26" fillId="4" borderId="52" xfId="12" applyFont="1" applyFill="1" applyBorder="1" applyAlignment="1">
      <alignment horizontal="center" vertical="center" wrapText="1"/>
    </xf>
    <xf numFmtId="172" fontId="20" fillId="0" borderId="19" xfId="1" applyNumberFormat="1" applyFont="1" applyBorder="1" applyAlignment="1">
      <alignment horizontal="center" vertical="center"/>
    </xf>
    <xf numFmtId="172" fontId="16" fillId="4" borderId="40" xfId="1" applyNumberFormat="1" applyFont="1" applyFill="1" applyBorder="1" applyAlignment="1">
      <alignment horizontal="center" vertical="center"/>
    </xf>
    <xf numFmtId="172" fontId="23" fillId="0" borderId="35" xfId="1" applyNumberFormat="1" applyFont="1" applyBorder="1" applyAlignment="1">
      <alignment vertical="center"/>
    </xf>
    <xf numFmtId="172" fontId="23" fillId="0" borderId="10" xfId="1" applyNumberFormat="1" applyFont="1" applyBorder="1" applyAlignment="1">
      <alignment vertical="center"/>
    </xf>
    <xf numFmtId="178" fontId="23" fillId="0" borderId="8" xfId="1" applyNumberFormat="1" applyFont="1" applyBorder="1" applyAlignment="1">
      <alignment vertical="center"/>
    </xf>
    <xf numFmtId="178" fontId="23" fillId="0" borderId="14" xfId="1" applyNumberFormat="1" applyFont="1" applyBorder="1" applyAlignment="1">
      <alignment vertical="center"/>
    </xf>
    <xf numFmtId="172" fontId="17" fillId="0" borderId="54" xfId="1" applyNumberFormat="1" applyFont="1" applyBorder="1" applyAlignment="1">
      <alignment horizontal="center" vertical="center"/>
    </xf>
    <xf numFmtId="168" fontId="8" fillId="0" borderId="16" xfId="2" applyNumberFormat="1" applyFont="1" applyBorder="1" applyAlignment="1">
      <alignment vertical="center"/>
    </xf>
    <xf numFmtId="172" fontId="17" fillId="0" borderId="18" xfId="1" applyNumberFormat="1" applyFont="1" applyBorder="1" applyAlignment="1">
      <alignment horizontal="center" vertical="center"/>
    </xf>
    <xf numFmtId="168" fontId="8" fillId="0" borderId="19" xfId="2" applyNumberFormat="1" applyFont="1" applyBorder="1" applyAlignment="1">
      <alignment vertical="center"/>
    </xf>
    <xf numFmtId="172" fontId="17" fillId="0" borderId="20" xfId="1" applyNumberFormat="1" applyFont="1" applyBorder="1" applyAlignment="1">
      <alignment horizontal="center" vertical="center"/>
    </xf>
    <xf numFmtId="168" fontId="8" fillId="0" borderId="40" xfId="2" applyNumberFormat="1" applyFont="1" applyBorder="1" applyAlignment="1">
      <alignment vertical="center"/>
    </xf>
    <xf numFmtId="172" fontId="14" fillId="2" borderId="3" xfId="1" applyNumberFormat="1" applyFont="1" applyFill="1" applyBorder="1" applyAlignment="1">
      <alignment horizontal="center" vertical="center"/>
    </xf>
    <xf numFmtId="9" fontId="14" fillId="5" borderId="4" xfId="2" applyFont="1" applyFill="1" applyBorder="1" applyAlignment="1">
      <alignment vertical="center"/>
    </xf>
    <xf numFmtId="0" fontId="26" fillId="4" borderId="1" xfId="0" applyFont="1" applyFill="1" applyBorder="1" applyAlignment="1">
      <alignment horizontal="center" vertical="center" wrapText="1"/>
    </xf>
    <xf numFmtId="0" fontId="8" fillId="0" borderId="54" xfId="0" applyFont="1" applyFill="1" applyBorder="1" applyAlignment="1">
      <alignment horizontal="justify"/>
    </xf>
    <xf numFmtId="0" fontId="8" fillId="0" borderId="18" xfId="0" applyFont="1" applyFill="1" applyBorder="1" applyAlignment="1">
      <alignment horizontal="justify"/>
    </xf>
    <xf numFmtId="0" fontId="8" fillId="0" borderId="44" xfId="0" applyFont="1" applyFill="1" applyBorder="1" applyAlignment="1">
      <alignment horizontal="justify"/>
    </xf>
    <xf numFmtId="0" fontId="14" fillId="0" borderId="18" xfId="12" applyFont="1" applyFill="1" applyBorder="1" applyAlignment="1">
      <alignment horizontal="center" vertical="center"/>
    </xf>
    <xf numFmtId="0" fontId="26" fillId="4" borderId="54" xfId="0" applyFont="1" applyFill="1" applyBorder="1" applyAlignment="1">
      <alignment horizontal="center" vertical="center" wrapText="1"/>
    </xf>
    <xf numFmtId="0" fontId="26" fillId="4" borderId="16" xfId="0" applyFont="1" applyFill="1" applyBorder="1" applyAlignment="1">
      <alignment horizontal="center" vertical="center" wrapText="1"/>
    </xf>
    <xf numFmtId="172" fontId="17" fillId="0" borderId="19" xfId="6" applyNumberFormat="1" applyFont="1" applyFill="1" applyBorder="1" applyAlignment="1">
      <alignment vertical="center"/>
    </xf>
    <xf numFmtId="172" fontId="17" fillId="0" borderId="27" xfId="1" applyNumberFormat="1" applyFont="1" applyBorder="1" applyAlignment="1">
      <alignment horizontal="center" vertical="center"/>
    </xf>
    <xf numFmtId="172" fontId="17" fillId="0" borderId="35" xfId="1" applyNumberFormat="1" applyFont="1" applyBorder="1" applyAlignment="1">
      <alignment horizontal="center" vertical="center"/>
    </xf>
    <xf numFmtId="172" fontId="17" fillId="0" borderId="35" xfId="1" applyNumberFormat="1" applyFont="1" applyFill="1" applyBorder="1" applyAlignment="1">
      <alignment horizontal="center" vertical="center"/>
    </xf>
    <xf numFmtId="172" fontId="17" fillId="0" borderId="37" xfId="1" applyNumberFormat="1" applyFont="1" applyBorder="1" applyAlignment="1">
      <alignment horizontal="center" vertical="center"/>
    </xf>
    <xf numFmtId="0" fontId="32" fillId="0" borderId="0" xfId="12" applyFont="1" applyAlignment="1"/>
    <xf numFmtId="0" fontId="11" fillId="4" borderId="3" xfId="12" applyFont="1" applyFill="1" applyBorder="1" applyAlignment="1">
      <alignment horizontal="center" vertical="center"/>
    </xf>
    <xf numFmtId="0" fontId="11" fillId="4" borderId="5" xfId="12" applyFont="1" applyFill="1" applyBorder="1" applyAlignment="1">
      <alignment horizontal="center" vertical="center"/>
    </xf>
    <xf numFmtId="0" fontId="14" fillId="4" borderId="6" xfId="12" applyFont="1" applyFill="1" applyBorder="1" applyAlignment="1">
      <alignment horizontal="center" vertical="center" wrapText="1"/>
    </xf>
    <xf numFmtId="0" fontId="14" fillId="0" borderId="3" xfId="12" applyFont="1" applyFill="1" applyBorder="1" applyAlignment="1">
      <alignment horizontal="center" vertical="center" wrapText="1"/>
    </xf>
    <xf numFmtId="0" fontId="14" fillId="0" borderId="52" xfId="12" applyFont="1" applyFill="1" applyBorder="1" applyAlignment="1">
      <alignment horizontal="center" vertical="center" wrapText="1"/>
    </xf>
    <xf numFmtId="0" fontId="14" fillId="0" borderId="4" xfId="12" applyFont="1" applyFill="1" applyBorder="1" applyAlignment="1">
      <alignment horizontal="center" vertical="center" wrapText="1"/>
    </xf>
    <xf numFmtId="3" fontId="8" fillId="0" borderId="18" xfId="12" applyNumberFormat="1" applyFont="1" applyFill="1" applyBorder="1" applyAlignment="1">
      <alignment horizontal="center" vertical="center"/>
    </xf>
    <xf numFmtId="3" fontId="8" fillId="0" borderId="11" xfId="12" applyNumberFormat="1" applyFont="1" applyFill="1" applyBorder="1" applyAlignment="1">
      <alignment horizontal="center" vertical="center"/>
    </xf>
    <xf numFmtId="3" fontId="8" fillId="0" borderId="19" xfId="12" applyNumberFormat="1" applyFont="1" applyFill="1" applyBorder="1" applyAlignment="1">
      <alignment horizontal="center" vertical="center"/>
    </xf>
    <xf numFmtId="0" fontId="11" fillId="0" borderId="46" xfId="12" applyFont="1" applyFill="1" applyBorder="1" applyAlignment="1">
      <alignment horizontal="center" vertical="center" wrapText="1"/>
    </xf>
    <xf numFmtId="10" fontId="26" fillId="0" borderId="62" xfId="27" applyNumberFormat="1" applyFont="1" applyFill="1" applyBorder="1" applyAlignment="1">
      <alignment horizontal="center" vertical="center"/>
    </xf>
    <xf numFmtId="0" fontId="11" fillId="4" borderId="5" xfId="12" applyFont="1" applyFill="1" applyBorder="1" applyAlignment="1">
      <alignment vertical="center"/>
    </xf>
    <xf numFmtId="0" fontId="14" fillId="0" borderId="44" xfId="12" applyFont="1" applyFill="1" applyBorder="1" applyAlignment="1">
      <alignment vertical="center"/>
    </xf>
    <xf numFmtId="0" fontId="14" fillId="2" borderId="3" xfId="12" applyFont="1" applyFill="1" applyBorder="1" applyAlignment="1">
      <alignment vertical="center"/>
    </xf>
    <xf numFmtId="0" fontId="26" fillId="2" borderId="4" xfId="12" applyFont="1" applyFill="1" applyBorder="1" applyAlignment="1">
      <alignment horizontal="center"/>
    </xf>
    <xf numFmtId="0" fontId="11" fillId="4" borderId="54" xfId="12" applyFont="1" applyFill="1" applyBorder="1" applyAlignment="1">
      <alignment horizontal="center" vertical="center" wrapText="1"/>
    </xf>
    <xf numFmtId="0" fontId="11" fillId="4" borderId="16" xfId="12" applyFont="1" applyFill="1" applyBorder="1" applyAlignment="1">
      <alignment horizontal="center" vertical="center" wrapText="1"/>
    </xf>
    <xf numFmtId="0" fontId="11" fillId="4" borderId="6" xfId="12" applyFont="1" applyFill="1" applyBorder="1" applyAlignment="1">
      <alignment horizontal="center" vertical="center" wrapText="1"/>
    </xf>
    <xf numFmtId="0" fontId="11" fillId="4" borderId="4" xfId="12" applyFont="1" applyFill="1" applyBorder="1" applyAlignment="1">
      <alignment horizontal="center" vertical="center" wrapText="1"/>
    </xf>
    <xf numFmtId="0" fontId="14" fillId="4" borderId="7" xfId="0" applyFont="1" applyFill="1" applyBorder="1" applyAlignment="1">
      <alignment horizontal="left" vertical="center"/>
    </xf>
    <xf numFmtId="0" fontId="14" fillId="4" borderId="9" xfId="0" applyFont="1" applyFill="1" applyBorder="1" applyAlignment="1">
      <alignment horizontal="left" vertical="center"/>
    </xf>
    <xf numFmtId="0" fontId="11" fillId="4" borderId="13" xfId="12" applyFont="1" applyFill="1" applyBorder="1" applyAlignment="1">
      <alignment horizontal="center" vertical="center" wrapText="1"/>
    </xf>
    <xf numFmtId="10" fontId="17" fillId="0" borderId="7" xfId="2" applyNumberFormat="1" applyFont="1" applyBorder="1" applyAlignment="1">
      <alignment horizontal="center" vertical="center"/>
    </xf>
    <xf numFmtId="10" fontId="17" fillId="0" borderId="9" xfId="2" applyNumberFormat="1" applyFont="1" applyBorder="1" applyAlignment="1">
      <alignment horizontal="center" vertical="center"/>
    </xf>
    <xf numFmtId="1" fontId="14" fillId="0" borderId="17" xfId="0" applyNumberFormat="1" applyFont="1" applyBorder="1" applyAlignment="1">
      <alignment horizontal="center"/>
    </xf>
    <xf numFmtId="1" fontId="14" fillId="0" borderId="36" xfId="0" applyNumberFormat="1" applyFont="1" applyBorder="1" applyAlignment="1">
      <alignment horizontal="center"/>
    </xf>
    <xf numFmtId="0" fontId="26" fillId="0" borderId="3" xfId="12" applyFont="1" applyFill="1" applyBorder="1" applyAlignment="1">
      <alignment horizontal="center" vertical="center"/>
    </xf>
    <xf numFmtId="0" fontId="55" fillId="0" borderId="0" xfId="0" applyFont="1" applyBorder="1"/>
    <xf numFmtId="0" fontId="51" fillId="0" borderId="0" xfId="0" applyFont="1" applyBorder="1"/>
    <xf numFmtId="0" fontId="54" fillId="0" borderId="0" xfId="0" applyFont="1" applyBorder="1" applyAlignment="1">
      <alignment vertical="center"/>
    </xf>
    <xf numFmtId="0" fontId="14" fillId="0" borderId="22" xfId="12" applyFont="1" applyFill="1" applyBorder="1" applyAlignment="1">
      <alignment vertical="center"/>
    </xf>
    <xf numFmtId="0" fontId="11" fillId="0" borderId="0" xfId="12" applyFont="1" applyAlignment="1">
      <alignment horizontal="left"/>
    </xf>
    <xf numFmtId="0" fontId="11" fillId="0" borderId="0" xfId="12" applyFont="1"/>
    <xf numFmtId="3" fontId="14" fillId="4" borderId="39" xfId="12" applyNumberFormat="1" applyFont="1" applyFill="1" applyBorder="1" applyAlignment="1">
      <alignment horizontal="center"/>
    </xf>
    <xf numFmtId="3" fontId="14" fillId="4" borderId="42" xfId="12" applyNumberFormat="1" applyFont="1" applyFill="1" applyBorder="1" applyAlignment="1">
      <alignment horizontal="center"/>
    </xf>
    <xf numFmtId="3" fontId="14" fillId="4" borderId="38" xfId="12" applyNumberFormat="1" applyFont="1" applyFill="1" applyBorder="1" applyAlignment="1">
      <alignment horizontal="center" vertical="center"/>
    </xf>
    <xf numFmtId="3" fontId="14" fillId="4" borderId="10" xfId="12" applyNumberFormat="1" applyFont="1" applyFill="1" applyBorder="1" applyAlignment="1">
      <alignment horizontal="center" vertical="center"/>
    </xf>
    <xf numFmtId="0" fontId="17" fillId="0" borderId="7" xfId="12" applyFont="1" applyBorder="1" applyAlignment="1">
      <alignment horizontal="left" indent="1"/>
    </xf>
    <xf numFmtId="0" fontId="17" fillId="0" borderId="17" xfId="12" applyFont="1" applyBorder="1" applyAlignment="1">
      <alignment horizontal="left" indent="1"/>
    </xf>
    <xf numFmtId="0" fontId="17" fillId="0" borderId="9" xfId="12" applyFont="1" applyBorder="1" applyAlignment="1">
      <alignment horizontal="left" indent="1"/>
    </xf>
    <xf numFmtId="0" fontId="26" fillId="4" borderId="5" xfId="12" applyFont="1" applyFill="1" applyBorder="1" applyAlignment="1">
      <alignment horizontal="left" indent="1"/>
    </xf>
    <xf numFmtId="3" fontId="8" fillId="0" borderId="54" xfId="12" applyNumberFormat="1" applyFont="1" applyFill="1" applyBorder="1" applyAlignment="1">
      <alignment horizontal="center" vertical="center"/>
    </xf>
    <xf numFmtId="3" fontId="8" fillId="0" borderId="55" xfId="12" applyNumberFormat="1" applyFont="1" applyFill="1" applyBorder="1" applyAlignment="1">
      <alignment horizontal="center" vertical="center"/>
    </xf>
    <xf numFmtId="3" fontId="8" fillId="0" borderId="16" xfId="12" applyNumberFormat="1" applyFont="1" applyFill="1" applyBorder="1" applyAlignment="1">
      <alignment horizontal="center" vertical="center"/>
    </xf>
    <xf numFmtId="3" fontId="26" fillId="0" borderId="3" xfId="8" applyNumberFormat="1" applyFont="1" applyBorder="1" applyAlignment="1">
      <alignment vertical="center"/>
    </xf>
    <xf numFmtId="3" fontId="36" fillId="4" borderId="3" xfId="8" applyNumberFormat="1" applyFont="1" applyFill="1" applyBorder="1" applyAlignment="1">
      <alignment vertical="center"/>
    </xf>
    <xf numFmtId="4" fontId="36" fillId="4" borderId="4" xfId="8" applyNumberFormat="1" applyFont="1" applyFill="1" applyBorder="1" applyAlignment="1">
      <alignment vertical="center"/>
    </xf>
    <xf numFmtId="3" fontId="36" fillId="4" borderId="63" xfId="8" applyNumberFormat="1" applyFont="1" applyFill="1" applyBorder="1" applyAlignment="1">
      <alignment horizontal="right" vertical="center"/>
    </xf>
    <xf numFmtId="4" fontId="36" fillId="4" borderId="62" xfId="8" applyNumberFormat="1" applyFont="1" applyFill="1" applyBorder="1" applyAlignment="1">
      <alignment horizontal="right" vertical="center"/>
    </xf>
    <xf numFmtId="3" fontId="36" fillId="4" borderId="3" xfId="8" applyNumberFormat="1" applyFont="1" applyFill="1" applyBorder="1" applyAlignment="1">
      <alignment horizontal="right" vertical="center"/>
    </xf>
    <xf numFmtId="4" fontId="36" fillId="4" borderId="4" xfId="8" applyNumberFormat="1" applyFont="1" applyFill="1" applyBorder="1" applyAlignment="1">
      <alignment horizontal="right" vertical="center"/>
    </xf>
    <xf numFmtId="0" fontId="14" fillId="0" borderId="54" xfId="12" applyFont="1" applyFill="1" applyBorder="1" applyAlignment="1">
      <alignment horizontal="center" vertical="center"/>
    </xf>
    <xf numFmtId="1" fontId="14" fillId="0" borderId="7" xfId="0" applyNumberFormat="1" applyFont="1" applyBorder="1" applyAlignment="1">
      <alignment horizontal="center"/>
    </xf>
    <xf numFmtId="3" fontId="17" fillId="0" borderId="7" xfId="0" applyNumberFormat="1" applyFont="1" applyBorder="1" applyAlignment="1">
      <alignment horizontal="center"/>
    </xf>
    <xf numFmtId="0" fontId="25" fillId="0" borderId="7" xfId="12" applyFont="1" applyBorder="1" applyAlignment="1">
      <alignment horizontal="center" vertical="center"/>
    </xf>
    <xf numFmtId="172" fontId="25" fillId="0" borderId="73" xfId="8" applyNumberFormat="1" applyFont="1" applyBorder="1" applyAlignment="1">
      <alignment vertical="center"/>
    </xf>
    <xf numFmtId="10" fontId="25" fillId="0" borderId="16" xfId="27" applyNumberFormat="1" applyFont="1" applyBorder="1" applyAlignment="1">
      <alignment horizontal="center" vertical="center"/>
    </xf>
    <xf numFmtId="172" fontId="25" fillId="0" borderId="7" xfId="8" applyNumberFormat="1" applyFont="1" applyBorder="1" applyAlignment="1">
      <alignment horizontal="center" vertical="center"/>
    </xf>
    <xf numFmtId="0" fontId="27" fillId="0" borderId="0" xfId="37" applyFont="1" applyAlignment="1">
      <alignment vertical="center"/>
    </xf>
    <xf numFmtId="3" fontId="17" fillId="0" borderId="74" xfId="38" applyNumberFormat="1" applyFont="1" applyBorder="1" applyAlignment="1">
      <alignment horizontal="center" vertical="center"/>
    </xf>
    <xf numFmtId="3" fontId="17" fillId="0" borderId="75" xfId="38" applyNumberFormat="1" applyFont="1" applyBorder="1" applyAlignment="1">
      <alignment horizontal="center" vertical="center"/>
    </xf>
    <xf numFmtId="10" fontId="17" fillId="0" borderId="76" xfId="2" applyNumberFormat="1" applyFont="1" applyBorder="1" applyAlignment="1">
      <alignment horizontal="center" vertical="center" wrapText="1"/>
    </xf>
    <xf numFmtId="10" fontId="17" fillId="0" borderId="77" xfId="2" applyNumberFormat="1" applyFont="1" applyBorder="1" applyAlignment="1">
      <alignment horizontal="center" vertical="center" wrapText="1"/>
    </xf>
    <xf numFmtId="3" fontId="17" fillId="0" borderId="78" xfId="1" applyNumberFormat="1" applyFont="1" applyBorder="1" applyAlignment="1">
      <alignment horizontal="center" vertical="center"/>
    </xf>
    <xf numFmtId="3" fontId="17" fillId="0" borderId="79" xfId="1" applyNumberFormat="1" applyFont="1" applyBorder="1" applyAlignment="1">
      <alignment horizontal="center" vertical="center"/>
    </xf>
    <xf numFmtId="172" fontId="0" fillId="0" borderId="0" xfId="0" applyNumberFormat="1"/>
    <xf numFmtId="0" fontId="14" fillId="6" borderId="5" xfId="38" applyFont="1" applyFill="1" applyBorder="1" applyAlignment="1">
      <alignment horizontal="left" vertical="center"/>
    </xf>
    <xf numFmtId="0" fontId="17" fillId="0" borderId="80" xfId="38" applyFont="1" applyBorder="1" applyAlignment="1">
      <alignment horizontal="left" vertical="center" wrapText="1" indent="2"/>
    </xf>
    <xf numFmtId="0" fontId="17" fillId="0" borderId="81" xfId="38" applyFont="1" applyBorder="1" applyAlignment="1">
      <alignment horizontal="left" vertical="center" wrapText="1" indent="2"/>
    </xf>
    <xf numFmtId="0" fontId="14" fillId="4" borderId="5" xfId="38" applyFont="1" applyFill="1" applyBorder="1" applyAlignment="1">
      <alignment horizontal="left" vertical="center"/>
    </xf>
    <xf numFmtId="4" fontId="56" fillId="0" borderId="0" xfId="0" applyNumberFormat="1" applyFont="1"/>
    <xf numFmtId="4" fontId="8" fillId="0" borderId="0" xfId="3" applyNumberFormat="1"/>
    <xf numFmtId="173" fontId="17" fillId="0" borderId="7" xfId="1" applyNumberFormat="1" applyFont="1" applyBorder="1" applyAlignment="1">
      <alignment vertical="center"/>
    </xf>
    <xf numFmtId="173" fontId="17" fillId="0" borderId="9" xfId="1" applyNumberFormat="1" applyFont="1" applyBorder="1" applyAlignment="1">
      <alignment vertical="center"/>
    </xf>
    <xf numFmtId="173" fontId="17" fillId="0" borderId="8" xfId="1" applyNumberFormat="1" applyFont="1" applyBorder="1" applyAlignment="1">
      <alignment vertical="center"/>
    </xf>
    <xf numFmtId="173" fontId="17" fillId="0" borderId="10" xfId="1" applyNumberFormat="1" applyFont="1" applyBorder="1" applyAlignment="1">
      <alignment vertical="center"/>
    </xf>
    <xf numFmtId="0" fontId="20" fillId="0" borderId="11" xfId="3" applyFont="1" applyBorder="1" applyAlignment="1">
      <alignment horizontal="left" vertical="center"/>
    </xf>
    <xf numFmtId="170" fontId="17" fillId="0" borderId="11" xfId="3" applyNumberFormat="1" applyFont="1" applyBorder="1" applyAlignment="1">
      <alignment vertical="center"/>
    </xf>
    <xf numFmtId="0" fontId="20" fillId="0" borderId="11" xfId="3" applyFont="1" applyFill="1" applyBorder="1" applyAlignment="1">
      <alignment horizontal="left" vertical="center"/>
    </xf>
    <xf numFmtId="4" fontId="17" fillId="0" borderId="49" xfId="3" applyNumberFormat="1" applyFont="1" applyBorder="1" applyAlignment="1">
      <alignment vertical="center"/>
    </xf>
    <xf numFmtId="0" fontId="20" fillId="0" borderId="48" xfId="3" applyFont="1" applyFill="1" applyBorder="1" applyAlignment="1">
      <alignment horizontal="left" vertical="center"/>
    </xf>
    <xf numFmtId="0" fontId="14" fillId="4" borderId="11" xfId="3" applyFont="1" applyFill="1" applyBorder="1" applyAlignment="1">
      <alignment horizontal="center" vertical="center"/>
    </xf>
    <xf numFmtId="170" fontId="31" fillId="4" borderId="11" xfId="3" applyNumberFormat="1" applyFont="1" applyFill="1" applyBorder="1" applyAlignment="1">
      <alignment vertical="center"/>
    </xf>
    <xf numFmtId="0" fontId="45" fillId="0" borderId="0" xfId="12" applyFont="1" applyFill="1"/>
    <xf numFmtId="3" fontId="23" fillId="0" borderId="34" xfId="8" applyNumberFormat="1" applyFont="1" applyBorder="1" applyAlignment="1">
      <alignment horizontal="center"/>
    </xf>
    <xf numFmtId="3" fontId="23" fillId="0" borderId="36" xfId="8" applyNumberFormat="1" applyFont="1" applyBorder="1" applyAlignment="1">
      <alignment horizontal="center"/>
    </xf>
    <xf numFmtId="3" fontId="17" fillId="0" borderId="36" xfId="8" applyNumberFormat="1" applyFont="1" applyBorder="1" applyAlignment="1">
      <alignment horizontal="center"/>
    </xf>
    <xf numFmtId="3" fontId="23" fillId="0" borderId="38" xfId="8" applyNumberFormat="1" applyFont="1" applyBorder="1" applyAlignment="1">
      <alignment horizontal="center"/>
    </xf>
    <xf numFmtId="3" fontId="26" fillId="4" borderId="32" xfId="8" applyNumberFormat="1" applyFont="1" applyFill="1" applyBorder="1" applyAlignment="1">
      <alignment horizontal="center"/>
    </xf>
    <xf numFmtId="3" fontId="26" fillId="4" borderId="13" xfId="8" applyNumberFormat="1" applyFont="1" applyFill="1" applyBorder="1" applyAlignment="1">
      <alignment horizontal="center"/>
    </xf>
    <xf numFmtId="3" fontId="23" fillId="0" borderId="8" xfId="8" applyNumberFormat="1" applyFont="1" applyBorder="1" applyAlignment="1">
      <alignment horizontal="right"/>
    </xf>
    <xf numFmtId="3" fontId="23" fillId="0" borderId="35" xfId="8" applyNumberFormat="1" applyFont="1" applyBorder="1" applyAlignment="1">
      <alignment horizontal="right"/>
    </xf>
    <xf numFmtId="3" fontId="17" fillId="0" borderId="35" xfId="8" applyNumberFormat="1" applyFont="1" applyBorder="1" applyAlignment="1">
      <alignment horizontal="right"/>
    </xf>
    <xf numFmtId="3" fontId="23" fillId="0" borderId="10" xfId="8" applyNumberFormat="1" applyFont="1" applyBorder="1" applyAlignment="1">
      <alignment horizontal="right"/>
    </xf>
    <xf numFmtId="3" fontId="26" fillId="4" borderId="42" xfId="8" applyNumberFormat="1" applyFont="1" applyFill="1" applyBorder="1" applyAlignment="1">
      <alignment horizontal="right"/>
    </xf>
    <xf numFmtId="3" fontId="26" fillId="4" borderId="6" xfId="8" applyNumberFormat="1" applyFont="1" applyFill="1" applyBorder="1" applyAlignment="1">
      <alignment horizontal="right"/>
    </xf>
    <xf numFmtId="0" fontId="19" fillId="0" borderId="0" xfId="46" applyFont="1" applyAlignment="1">
      <alignment horizontal="center" vertical="center"/>
    </xf>
    <xf numFmtId="0" fontId="11" fillId="0" borderId="0" xfId="12" applyFont="1" applyAlignment="1">
      <alignment horizontal="center"/>
    </xf>
    <xf numFmtId="0" fontId="14" fillId="0" borderId="0" xfId="12" applyFont="1"/>
    <xf numFmtId="0" fontId="45" fillId="0" borderId="0" xfId="0" applyFont="1" applyFill="1" applyAlignment="1">
      <alignment vertical="center"/>
    </xf>
    <xf numFmtId="0" fontId="45" fillId="0" borderId="0" xfId="0" applyFont="1" applyFill="1" applyAlignment="1"/>
    <xf numFmtId="9" fontId="17" fillId="0" borderId="17" xfId="2" applyFont="1" applyBorder="1" applyAlignment="1">
      <alignment horizontal="center" vertical="center"/>
    </xf>
    <xf numFmtId="9" fontId="17" fillId="0" borderId="9" xfId="2" applyFont="1" applyBorder="1" applyAlignment="1">
      <alignment horizontal="center" vertical="center"/>
    </xf>
    <xf numFmtId="9" fontId="25" fillId="0" borderId="7" xfId="2" applyFont="1" applyBorder="1" applyAlignment="1">
      <alignment horizontal="center" vertical="center"/>
    </xf>
    <xf numFmtId="9" fontId="25" fillId="0" borderId="23" xfId="2" applyFont="1" applyBorder="1" applyAlignment="1">
      <alignment horizontal="center" vertical="center"/>
    </xf>
    <xf numFmtId="9" fontId="25" fillId="0" borderId="17" xfId="2" applyFont="1" applyBorder="1" applyAlignment="1">
      <alignment horizontal="center" vertical="center"/>
    </xf>
    <xf numFmtId="10" fontId="17" fillId="0" borderId="16" xfId="0" applyNumberFormat="1" applyFont="1" applyFill="1" applyBorder="1" applyAlignment="1">
      <alignment horizontal="center"/>
    </xf>
    <xf numFmtId="10" fontId="17" fillId="0" borderId="19" xfId="0" applyNumberFormat="1" applyFont="1" applyFill="1" applyBorder="1" applyAlignment="1">
      <alignment horizontal="center"/>
    </xf>
    <xf numFmtId="10" fontId="17" fillId="0" borderId="40" xfId="0" applyNumberFormat="1" applyFont="1" applyFill="1" applyBorder="1" applyAlignment="1">
      <alignment horizontal="center"/>
    </xf>
    <xf numFmtId="0" fontId="14" fillId="0" borderId="64" xfId="42" applyFont="1" applyFill="1" applyBorder="1" applyAlignment="1">
      <alignment horizontal="justify" vertical="center"/>
    </xf>
    <xf numFmtId="0" fontId="8" fillId="0" borderId="17" xfId="12" applyFont="1" applyFill="1" applyBorder="1" applyAlignment="1">
      <alignment horizontal="justify" vertical="center"/>
    </xf>
    <xf numFmtId="0" fontId="8" fillId="0" borderId="7" xfId="12" applyFont="1" applyFill="1" applyBorder="1" applyAlignment="1">
      <alignment horizontal="justify" vertical="center"/>
    </xf>
    <xf numFmtId="171" fontId="17" fillId="0" borderId="54" xfId="6" applyNumberFormat="1" applyFont="1" applyFill="1" applyBorder="1" applyAlignment="1">
      <alignment vertical="center"/>
    </xf>
    <xf numFmtId="171" fontId="17" fillId="0" borderId="18" xfId="6" applyNumberFormat="1" applyFont="1" applyFill="1" applyBorder="1" applyAlignment="1">
      <alignment vertical="center"/>
    </xf>
    <xf numFmtId="10" fontId="17" fillId="0" borderId="19" xfId="27" applyNumberFormat="1" applyFont="1" applyFill="1" applyBorder="1" applyAlignment="1">
      <alignment horizontal="center" vertical="center"/>
    </xf>
    <xf numFmtId="171" fontId="26" fillId="0" borderId="63" xfId="6" applyNumberFormat="1" applyFont="1" applyFill="1" applyBorder="1" applyAlignment="1">
      <alignment vertical="center"/>
    </xf>
    <xf numFmtId="173" fontId="36" fillId="4" borderId="3" xfId="12" applyNumberFormat="1" applyFont="1" applyFill="1" applyBorder="1" applyAlignment="1">
      <alignment horizontal="right" vertical="center"/>
    </xf>
    <xf numFmtId="172" fontId="14" fillId="4" borderId="39" xfId="12" applyNumberFormat="1" applyFont="1" applyFill="1" applyBorder="1"/>
    <xf numFmtId="10" fontId="14" fillId="4" borderId="62" xfId="27" applyNumberFormat="1" applyFont="1" applyFill="1" applyBorder="1" applyAlignment="1">
      <alignment horizontal="center"/>
    </xf>
    <xf numFmtId="177" fontId="14" fillId="4" borderId="39" xfId="12" applyNumberFormat="1" applyFont="1" applyFill="1" applyBorder="1"/>
    <xf numFmtId="176" fontId="8" fillId="0" borderId="0" xfId="12" applyNumberFormat="1"/>
    <xf numFmtId="10" fontId="14" fillId="4" borderId="42" xfId="2" applyNumberFormat="1" applyFont="1" applyFill="1" applyBorder="1" applyAlignment="1">
      <alignment horizontal="center" vertical="center"/>
    </xf>
    <xf numFmtId="10" fontId="14" fillId="4" borderId="3" xfId="2" applyNumberFormat="1" applyFont="1" applyFill="1" applyBorder="1" applyAlignment="1">
      <alignment horizontal="center" vertical="center"/>
    </xf>
    <xf numFmtId="39" fontId="14" fillId="4" borderId="42" xfId="8" applyNumberFormat="1" applyFont="1" applyFill="1" applyBorder="1" applyAlignment="1">
      <alignment vertical="center"/>
    </xf>
    <xf numFmtId="0" fontId="17" fillId="0" borderId="18" xfId="0" applyFont="1" applyBorder="1" applyAlignment="1">
      <alignment vertical="center"/>
    </xf>
    <xf numFmtId="0" fontId="14" fillId="0" borderId="20" xfId="12" applyFont="1" applyFill="1" applyBorder="1" applyAlignment="1">
      <alignment horizontal="center" vertical="center"/>
    </xf>
    <xf numFmtId="172" fontId="17" fillId="0" borderId="21" xfId="6" applyNumberFormat="1" applyFont="1" applyFill="1" applyBorder="1" applyAlignment="1">
      <alignment vertical="center"/>
    </xf>
    <xf numFmtId="172" fontId="17" fillId="0" borderId="35" xfId="6" applyNumberFormat="1" applyFont="1" applyFill="1" applyBorder="1" applyAlignment="1">
      <alignment vertical="center"/>
    </xf>
    <xf numFmtId="0" fontId="14" fillId="0" borderId="29" xfId="12" applyFont="1" applyFill="1" applyBorder="1" applyAlignment="1">
      <alignment horizontal="center" vertical="center"/>
    </xf>
    <xf numFmtId="3" fontId="8" fillId="0" borderId="20" xfId="12" applyNumberFormat="1" applyFont="1" applyFill="1" applyBorder="1" applyAlignment="1">
      <alignment horizontal="center" vertical="center"/>
    </xf>
    <xf numFmtId="3" fontId="8" fillId="0" borderId="48" xfId="12" applyNumberFormat="1" applyFont="1" applyFill="1" applyBorder="1" applyAlignment="1">
      <alignment horizontal="center" vertical="center"/>
    </xf>
    <xf numFmtId="3" fontId="8" fillId="0" borderId="21" xfId="12" applyNumberFormat="1" applyFont="1" applyFill="1" applyBorder="1" applyAlignment="1">
      <alignment horizontal="center" vertical="center"/>
    </xf>
    <xf numFmtId="10" fontId="17" fillId="0" borderId="29" xfId="12" applyNumberFormat="1" applyFont="1" applyBorder="1" applyAlignment="1">
      <alignment horizontal="right" vertical="center" indent="2"/>
    </xf>
    <xf numFmtId="10" fontId="17" fillId="0" borderId="37" xfId="12" applyNumberFormat="1" applyFont="1" applyBorder="1" applyAlignment="1">
      <alignment horizontal="right" vertical="center" indent="2"/>
    </xf>
    <xf numFmtId="172" fontId="17" fillId="0" borderId="58" xfId="8" applyNumberFormat="1" applyFont="1" applyBorder="1" applyAlignment="1">
      <alignment vertical="center"/>
    </xf>
    <xf numFmtId="172" fontId="17" fillId="0" borderId="29" xfId="8" applyNumberFormat="1" applyFont="1" applyBorder="1" applyAlignment="1">
      <alignment vertical="center"/>
    </xf>
    <xf numFmtId="172" fontId="17" fillId="0" borderId="21" xfId="8" applyNumberFormat="1" applyFont="1" applyBorder="1" applyAlignment="1">
      <alignment vertical="center"/>
    </xf>
    <xf numFmtId="0" fontId="14" fillId="0" borderId="58" xfId="12" applyFont="1" applyFill="1" applyBorder="1" applyAlignment="1">
      <alignment horizontal="center" vertical="center"/>
    </xf>
    <xf numFmtId="172" fontId="17" fillId="0" borderId="37" xfId="8" applyNumberFormat="1" applyFont="1" applyBorder="1" applyAlignment="1">
      <alignment vertical="center"/>
    </xf>
    <xf numFmtId="172" fontId="25" fillId="0" borderId="29" xfId="8" applyNumberFormat="1" applyFont="1" applyBorder="1" applyAlignment="1">
      <alignment vertical="center"/>
    </xf>
    <xf numFmtId="172" fontId="25" fillId="0" borderId="37" xfId="8" applyNumberFormat="1" applyFont="1" applyBorder="1" applyAlignment="1">
      <alignment vertical="center"/>
    </xf>
    <xf numFmtId="172" fontId="25" fillId="0" borderId="58" xfId="8" applyNumberFormat="1" applyFont="1" applyBorder="1" applyAlignment="1">
      <alignment vertical="center"/>
    </xf>
    <xf numFmtId="1" fontId="14" fillId="0" borderId="29" xfId="0" applyNumberFormat="1" applyFont="1" applyBorder="1" applyAlignment="1">
      <alignment horizontal="center"/>
    </xf>
    <xf numFmtId="3" fontId="17" fillId="0" borderId="29" xfId="0" applyNumberFormat="1" applyFont="1" applyBorder="1" applyAlignment="1">
      <alignment horizontal="center"/>
    </xf>
    <xf numFmtId="1" fontId="14" fillId="0" borderId="58" xfId="0" applyNumberFormat="1" applyFont="1" applyBorder="1" applyAlignment="1">
      <alignment horizontal="center"/>
    </xf>
    <xf numFmtId="1" fontId="17" fillId="0" borderId="29" xfId="0" applyNumberFormat="1" applyFont="1" applyBorder="1" applyAlignment="1">
      <alignment horizontal="center"/>
    </xf>
    <xf numFmtId="0" fontId="25" fillId="0" borderId="29" xfId="12" applyFont="1" applyBorder="1" applyAlignment="1">
      <alignment horizontal="center" vertical="center"/>
    </xf>
    <xf numFmtId="172" fontId="25" fillId="0" borderId="71" xfId="8" applyNumberFormat="1" applyFont="1" applyBorder="1" applyAlignment="1">
      <alignment vertical="center"/>
    </xf>
    <xf numFmtId="10" fontId="25" fillId="0" borderId="21" xfId="27" applyNumberFormat="1" applyFont="1" applyBorder="1" applyAlignment="1">
      <alignment horizontal="center" vertical="center"/>
    </xf>
    <xf numFmtId="10" fontId="25" fillId="0" borderId="47" xfId="27" applyNumberFormat="1" applyFont="1" applyBorder="1" applyAlignment="1">
      <alignment horizontal="center" vertical="center"/>
    </xf>
    <xf numFmtId="172" fontId="25" fillId="0" borderId="29" xfId="8" applyNumberFormat="1" applyFont="1" applyBorder="1" applyAlignment="1">
      <alignment horizontal="center" vertical="center"/>
    </xf>
    <xf numFmtId="0" fontId="11" fillId="2" borderId="6" xfId="37" applyFont="1" applyFill="1" applyBorder="1" applyAlignment="1">
      <alignment horizontal="center" vertical="center"/>
    </xf>
    <xf numFmtId="0" fontId="14" fillId="4" borderId="13" xfId="12" applyFont="1" applyFill="1" applyBorder="1" applyAlignment="1">
      <alignment horizontal="center" vertical="center" wrapText="1"/>
    </xf>
    <xf numFmtId="0" fontId="45" fillId="0" borderId="0" xfId="37" applyFont="1" applyFill="1" applyAlignment="1">
      <alignment vertical="center"/>
    </xf>
    <xf numFmtId="4" fontId="0" fillId="0" borderId="0" xfId="0" applyNumberFormat="1"/>
    <xf numFmtId="3" fontId="17" fillId="0" borderId="18" xfId="8" applyNumberFormat="1" applyFont="1" applyFill="1" applyBorder="1" applyAlignment="1">
      <alignment vertical="center"/>
    </xf>
    <xf numFmtId="4" fontId="17" fillId="0" borderId="19" xfId="8" applyNumberFormat="1" applyFont="1" applyFill="1" applyBorder="1" applyAlignment="1">
      <alignment vertical="center"/>
    </xf>
    <xf numFmtId="3" fontId="17" fillId="0" borderId="54" xfId="12" applyNumberFormat="1" applyFont="1" applyFill="1" applyBorder="1" applyAlignment="1">
      <alignment horizontal="center" vertical="center"/>
    </xf>
    <xf numFmtId="173" fontId="17" fillId="0" borderId="28" xfId="8" applyNumberFormat="1" applyFont="1" applyFill="1" applyBorder="1" applyAlignment="1">
      <alignment horizontal="right" vertical="center"/>
    </xf>
    <xf numFmtId="3" fontId="17" fillId="0" borderId="20" xfId="8" applyNumberFormat="1" applyFont="1" applyFill="1" applyBorder="1" applyAlignment="1">
      <alignment vertical="center"/>
    </xf>
    <xf numFmtId="4" fontId="17" fillId="0" borderId="21" xfId="8" applyNumberFormat="1" applyFont="1" applyFill="1" applyBorder="1" applyAlignment="1">
      <alignment vertical="center"/>
    </xf>
    <xf numFmtId="3" fontId="17" fillId="0" borderId="18" xfId="12" applyNumberFormat="1" applyFont="1" applyFill="1" applyBorder="1" applyAlignment="1">
      <alignment horizontal="center" vertical="center"/>
    </xf>
    <xf numFmtId="173" fontId="17" fillId="0" borderId="57" xfId="8" applyNumberFormat="1" applyFont="1" applyFill="1" applyBorder="1" applyAlignment="1">
      <alignment horizontal="right" vertical="center"/>
    </xf>
    <xf numFmtId="3" fontId="17" fillId="0" borderId="20" xfId="12" applyNumberFormat="1" applyFont="1" applyFill="1" applyBorder="1" applyAlignment="1">
      <alignment horizontal="center" vertical="center"/>
    </xf>
    <xf numFmtId="10" fontId="17" fillId="0" borderId="21" xfId="27" applyNumberFormat="1" applyFont="1" applyFill="1" applyBorder="1" applyAlignment="1">
      <alignment horizontal="center" vertical="center"/>
    </xf>
    <xf numFmtId="173" fontId="17" fillId="0" borderId="30" xfId="8" applyNumberFormat="1" applyFont="1" applyFill="1" applyBorder="1" applyAlignment="1">
      <alignment horizontal="right" vertical="center"/>
    </xf>
    <xf numFmtId="3" fontId="26" fillId="0" borderId="3" xfId="8" applyNumberFormat="1" applyFont="1" applyFill="1" applyBorder="1" applyAlignment="1">
      <alignment vertical="center"/>
    </xf>
    <xf numFmtId="4" fontId="26" fillId="0" borderId="4" xfId="8" applyNumberFormat="1" applyFont="1" applyFill="1" applyBorder="1" applyAlignment="1">
      <alignment vertical="center"/>
    </xf>
    <xf numFmtId="3" fontId="26" fillId="0" borderId="3" xfId="12" applyNumberFormat="1" applyFont="1" applyFill="1" applyBorder="1" applyAlignment="1">
      <alignment horizontal="center" vertical="center"/>
    </xf>
    <xf numFmtId="10" fontId="26" fillId="0" borderId="4" xfId="27" applyNumberFormat="1" applyFont="1" applyFill="1" applyBorder="1" applyAlignment="1">
      <alignment horizontal="center" vertical="center"/>
    </xf>
    <xf numFmtId="173" fontId="26" fillId="0" borderId="31" xfId="8" applyNumberFormat="1" applyFont="1" applyFill="1" applyBorder="1" applyAlignment="1">
      <alignment horizontal="right" vertical="center"/>
    </xf>
    <xf numFmtId="3" fontId="26" fillId="0" borderId="25" xfId="12" applyNumberFormat="1" applyFont="1" applyFill="1" applyBorder="1" applyAlignment="1">
      <alignment horizontal="center" vertical="center"/>
    </xf>
    <xf numFmtId="10" fontId="26" fillId="0" borderId="26" xfId="27" applyNumberFormat="1" applyFont="1" applyFill="1" applyBorder="1" applyAlignment="1">
      <alignment horizontal="center" vertical="center"/>
    </xf>
    <xf numFmtId="173" fontId="26" fillId="0" borderId="60" xfId="8" applyNumberFormat="1" applyFont="1" applyFill="1" applyBorder="1" applyAlignment="1">
      <alignment horizontal="right" vertical="center"/>
    </xf>
    <xf numFmtId="3" fontId="36" fillId="0" borderId="3" xfId="8" applyNumberFormat="1" applyFont="1" applyFill="1" applyBorder="1" applyAlignment="1">
      <alignment vertical="center"/>
    </xf>
    <xf numFmtId="4" fontId="36" fillId="0" borderId="4" xfId="8" applyNumberFormat="1" applyFont="1" applyFill="1" applyBorder="1" applyAlignment="1">
      <alignment vertical="center"/>
    </xf>
    <xf numFmtId="0" fontId="20" fillId="7" borderId="34" xfId="12" applyFont="1" applyFill="1" applyBorder="1" applyAlignment="1">
      <alignment horizontal="left" vertical="center" indent="2"/>
    </xf>
    <xf numFmtId="173" fontId="23" fillId="7" borderId="14" xfId="8" applyNumberFormat="1" applyFont="1" applyFill="1" applyBorder="1" applyAlignment="1">
      <alignment vertical="center"/>
    </xf>
    <xf numFmtId="173" fontId="23" fillId="7" borderId="15" xfId="8" applyNumberFormat="1" applyFont="1" applyFill="1" applyBorder="1" applyAlignment="1">
      <alignment vertical="center"/>
    </xf>
    <xf numFmtId="173" fontId="23" fillId="7" borderId="27" xfId="8" applyNumberFormat="1" applyFont="1" applyFill="1" applyBorder="1" applyAlignment="1">
      <alignment vertical="center"/>
    </xf>
    <xf numFmtId="0" fontId="20" fillId="7" borderId="36" xfId="12" applyFont="1" applyFill="1" applyBorder="1" applyAlignment="1">
      <alignment horizontal="left" vertical="center" indent="2"/>
    </xf>
    <xf numFmtId="173" fontId="23" fillId="7" borderId="18" xfId="8" applyNumberFormat="1" applyFont="1" applyFill="1" applyBorder="1" applyAlignment="1">
      <alignment vertical="center"/>
    </xf>
    <xf numFmtId="173" fontId="23" fillId="7" borderId="19" xfId="8" applyNumberFormat="1" applyFont="1" applyFill="1" applyBorder="1" applyAlignment="1">
      <alignment vertical="center"/>
    </xf>
    <xf numFmtId="173" fontId="23" fillId="7" borderId="35" xfId="8" applyNumberFormat="1" applyFont="1" applyFill="1" applyBorder="1" applyAlignment="1">
      <alignment vertical="center"/>
    </xf>
    <xf numFmtId="0" fontId="11" fillId="4" borderId="39" xfId="12" applyFont="1" applyFill="1" applyBorder="1" applyAlignment="1">
      <alignment horizontal="left" vertical="center" indent="2"/>
    </xf>
    <xf numFmtId="173" fontId="14" fillId="4" borderId="63" xfId="8" applyNumberFormat="1" applyFont="1" applyFill="1" applyBorder="1" applyAlignment="1">
      <alignment vertical="center"/>
    </xf>
    <xf numFmtId="173" fontId="14" fillId="4" borderId="62" xfId="8" applyNumberFormat="1" applyFont="1" applyFill="1" applyBorder="1" applyAlignment="1">
      <alignment vertical="center"/>
    </xf>
    <xf numFmtId="173" fontId="14" fillId="4" borderId="42" xfId="8" applyNumberFormat="1" applyFont="1" applyFill="1" applyBorder="1" applyAlignment="1">
      <alignment vertical="center"/>
    </xf>
    <xf numFmtId="0" fontId="20" fillId="7" borderId="17" xfId="12" applyFont="1" applyFill="1" applyBorder="1" applyAlignment="1">
      <alignment horizontal="left" vertical="center" indent="2"/>
    </xf>
    <xf numFmtId="173" fontId="23" fillId="7" borderId="57" xfId="8" applyNumberFormat="1" applyFont="1" applyFill="1" applyBorder="1" applyAlignment="1">
      <alignment vertical="center"/>
    </xf>
    <xf numFmtId="173" fontId="23" fillId="7" borderId="61" xfId="8" applyNumberFormat="1" applyFont="1" applyFill="1" applyBorder="1" applyAlignment="1">
      <alignment vertical="center"/>
    </xf>
    <xf numFmtId="173" fontId="23" fillId="7" borderId="17" xfId="8" applyNumberFormat="1" applyFont="1" applyFill="1" applyBorder="1" applyAlignment="1">
      <alignment vertical="center"/>
    </xf>
    <xf numFmtId="0" fontId="20" fillId="7" borderId="7" xfId="12" applyFont="1" applyFill="1" applyBorder="1" applyAlignment="1">
      <alignment horizontal="left" vertical="center" indent="2"/>
    </xf>
    <xf numFmtId="3" fontId="23" fillId="7" borderId="14" xfId="12" applyNumberFormat="1" applyFont="1" applyFill="1" applyBorder="1" applyAlignment="1">
      <alignment horizontal="center" vertical="center"/>
    </xf>
    <xf numFmtId="4" fontId="23" fillId="7" borderId="15" xfId="8" applyNumberFormat="1" applyFont="1" applyFill="1" applyBorder="1" applyAlignment="1">
      <alignment horizontal="right" vertical="center"/>
    </xf>
    <xf numFmtId="0" fontId="8" fillId="7" borderId="0" xfId="12" applyFill="1"/>
    <xf numFmtId="3" fontId="17" fillId="7" borderId="14" xfId="12" applyNumberFormat="1" applyFont="1" applyFill="1" applyBorder="1" applyAlignment="1">
      <alignment horizontal="center" vertical="center"/>
    </xf>
    <xf numFmtId="10" fontId="17" fillId="7" borderId="15" xfId="2" applyNumberFormat="1" applyFont="1" applyFill="1" applyBorder="1" applyAlignment="1">
      <alignment horizontal="center" vertical="center"/>
    </xf>
    <xf numFmtId="173" fontId="17" fillId="7" borderId="14" xfId="12" applyNumberFormat="1" applyFont="1" applyFill="1" applyBorder="1" applyAlignment="1">
      <alignment horizontal="right" vertical="center"/>
    </xf>
    <xf numFmtId="3" fontId="23" fillId="7" borderId="18" xfId="12" applyNumberFormat="1" applyFont="1" applyFill="1" applyBorder="1" applyAlignment="1">
      <alignment horizontal="center" vertical="center"/>
    </xf>
    <xf numFmtId="4" fontId="23" fillId="7" borderId="19" xfId="8" applyNumberFormat="1" applyFont="1" applyFill="1" applyBorder="1" applyAlignment="1">
      <alignment horizontal="right" vertical="center"/>
    </xf>
    <xf numFmtId="0" fontId="20" fillId="7" borderId="9" xfId="12" applyFont="1" applyFill="1" applyBorder="1" applyAlignment="1">
      <alignment horizontal="left" vertical="center" indent="2"/>
    </xf>
    <xf numFmtId="3" fontId="23" fillId="7" borderId="20" xfId="12" applyNumberFormat="1" applyFont="1" applyFill="1" applyBorder="1" applyAlignment="1">
      <alignment horizontal="center" vertical="center"/>
    </xf>
    <xf numFmtId="4" fontId="23" fillId="7" borderId="21" xfId="8" applyNumberFormat="1" applyFont="1" applyFill="1" applyBorder="1" applyAlignment="1">
      <alignment horizontal="right" vertical="center"/>
    </xf>
    <xf numFmtId="3" fontId="17" fillId="7" borderId="25" xfId="12" applyNumberFormat="1" applyFont="1" applyFill="1" applyBorder="1" applyAlignment="1">
      <alignment horizontal="center" vertical="center"/>
    </xf>
    <xf numFmtId="10" fontId="17" fillId="7" borderId="26" xfId="2" applyNumberFormat="1" applyFont="1" applyFill="1" applyBorder="1" applyAlignment="1">
      <alignment horizontal="center" vertical="center"/>
    </xf>
    <xf numFmtId="0" fontId="14" fillId="2" borderId="53" xfId="12" applyFont="1" applyFill="1" applyBorder="1" applyAlignment="1">
      <alignment horizontal="center" vertical="center" wrapText="1"/>
    </xf>
    <xf numFmtId="0" fontId="17" fillId="0" borderId="28" xfId="12" applyFont="1" applyFill="1" applyBorder="1" applyAlignment="1">
      <alignment horizontal="center" vertical="center"/>
    </xf>
    <xf numFmtId="0" fontId="17" fillId="0" borderId="69" xfId="12" applyFont="1" applyFill="1" applyBorder="1" applyAlignment="1">
      <alignment horizontal="center" vertical="center"/>
    </xf>
    <xf numFmtId="0" fontId="17" fillId="0" borderId="7" xfId="12" applyFont="1" applyFill="1" applyBorder="1" applyAlignment="1">
      <alignment horizontal="center" vertical="center"/>
    </xf>
    <xf numFmtId="0" fontId="17" fillId="0" borderId="72" xfId="12" applyFont="1" applyFill="1" applyBorder="1" applyAlignment="1">
      <alignment horizontal="center" vertical="center"/>
    </xf>
    <xf numFmtId="0" fontId="17" fillId="0" borderId="70" xfId="12" applyFont="1" applyFill="1" applyBorder="1" applyAlignment="1">
      <alignment horizontal="center" vertical="center"/>
    </xf>
    <xf numFmtId="0" fontId="26" fillId="0" borderId="53" xfId="12" applyFont="1" applyFill="1" applyBorder="1" applyAlignment="1">
      <alignment horizontal="center" vertical="center"/>
    </xf>
    <xf numFmtId="0" fontId="26" fillId="0" borderId="5" xfId="12" applyFont="1" applyFill="1" applyBorder="1" applyAlignment="1">
      <alignment horizontal="center" vertical="center"/>
    </xf>
    <xf numFmtId="0" fontId="14" fillId="0" borderId="54" xfId="12" applyFont="1" applyFill="1" applyBorder="1" applyAlignment="1">
      <alignment vertical="center"/>
    </xf>
    <xf numFmtId="0" fontId="17" fillId="0" borderId="16" xfId="12" applyFont="1" applyFill="1" applyBorder="1" applyAlignment="1">
      <alignment horizontal="center" vertical="center"/>
    </xf>
    <xf numFmtId="0" fontId="14" fillId="0" borderId="18" xfId="12" applyFont="1" applyFill="1" applyBorder="1" applyAlignment="1">
      <alignment vertical="center"/>
    </xf>
    <xf numFmtId="0" fontId="17" fillId="0" borderId="19" xfId="12" applyFont="1" applyFill="1" applyBorder="1" applyAlignment="1">
      <alignment horizontal="center" vertical="center"/>
    </xf>
    <xf numFmtId="0" fontId="17" fillId="0" borderId="40" xfId="12" applyFont="1" applyFill="1" applyBorder="1" applyAlignment="1">
      <alignment horizontal="center" vertical="center"/>
    </xf>
    <xf numFmtId="3" fontId="17" fillId="0" borderId="54" xfId="8" applyNumberFormat="1" applyFont="1" applyBorder="1" applyAlignment="1">
      <alignment horizontal="right" vertical="center"/>
    </xf>
    <xf numFmtId="4" fontId="17" fillId="0" borderId="16" xfId="8" applyNumberFormat="1" applyFont="1" applyBorder="1" applyAlignment="1">
      <alignment horizontal="right" vertical="center"/>
    </xf>
    <xf numFmtId="3" fontId="17" fillId="0" borderId="18" xfId="8" applyNumberFormat="1" applyFont="1" applyBorder="1" applyAlignment="1">
      <alignment horizontal="right" vertical="center"/>
    </xf>
    <xf numFmtId="4" fontId="17" fillId="0" borderId="19" xfId="8" applyNumberFormat="1" applyFont="1" applyBorder="1" applyAlignment="1">
      <alignment horizontal="right" vertical="center"/>
    </xf>
    <xf numFmtId="3" fontId="17" fillId="0" borderId="44" xfId="8" applyNumberFormat="1" applyFont="1" applyBorder="1" applyAlignment="1">
      <alignment horizontal="right" vertical="center"/>
    </xf>
    <xf numFmtId="4" fontId="17" fillId="0" borderId="40" xfId="8" applyNumberFormat="1" applyFont="1" applyBorder="1" applyAlignment="1">
      <alignment horizontal="right" vertical="center"/>
    </xf>
    <xf numFmtId="172" fontId="17" fillId="0" borderId="14" xfId="8" applyNumberFormat="1" applyFont="1" applyBorder="1" applyAlignment="1">
      <alignment vertical="center"/>
    </xf>
    <xf numFmtId="173" fontId="17" fillId="0" borderId="50" xfId="8" applyNumberFormat="1" applyFont="1" applyBorder="1" applyAlignment="1">
      <alignment vertical="center"/>
    </xf>
    <xf numFmtId="173" fontId="17" fillId="0" borderId="15" xfId="8" applyNumberFormat="1" applyFont="1" applyBorder="1" applyAlignment="1">
      <alignment vertical="center"/>
    </xf>
    <xf numFmtId="172" fontId="17" fillId="0" borderId="20" xfId="8" applyNumberFormat="1" applyFont="1" applyBorder="1" applyAlignment="1">
      <alignment vertical="center"/>
    </xf>
    <xf numFmtId="173" fontId="17" fillId="0" borderId="48" xfId="8" applyNumberFormat="1" applyFont="1" applyBorder="1" applyAlignment="1">
      <alignment vertical="center"/>
    </xf>
    <xf numFmtId="173" fontId="17" fillId="0" borderId="21" xfId="8" applyNumberFormat="1" applyFont="1" applyBorder="1" applyAlignment="1">
      <alignment vertical="center"/>
    </xf>
    <xf numFmtId="4" fontId="17" fillId="0" borderId="9" xfId="6" applyNumberFormat="1" applyFont="1" applyBorder="1" applyAlignment="1">
      <alignment horizontal="right" vertical="center"/>
    </xf>
    <xf numFmtId="172" fontId="20" fillId="7" borderId="23" xfId="1" applyNumberFormat="1" applyFont="1" applyFill="1" applyBorder="1" applyAlignment="1">
      <alignment horizontal="right" vertical="center"/>
    </xf>
    <xf numFmtId="172" fontId="20" fillId="7" borderId="65" xfId="1" applyNumberFormat="1" applyFont="1" applyFill="1" applyBorder="1" applyAlignment="1">
      <alignment horizontal="right" vertical="center"/>
    </xf>
    <xf numFmtId="172" fontId="20" fillId="7" borderId="17" xfId="1" applyNumberFormat="1" applyFont="1" applyFill="1" applyBorder="1" applyAlignment="1">
      <alignment horizontal="right" vertical="center"/>
    </xf>
    <xf numFmtId="172" fontId="20" fillId="7" borderId="68" xfId="1" applyNumberFormat="1" applyFont="1" applyFill="1" applyBorder="1" applyAlignment="1">
      <alignment horizontal="right" vertical="center"/>
    </xf>
    <xf numFmtId="172" fontId="20" fillId="7" borderId="29" xfId="1" applyNumberFormat="1" applyFont="1" applyFill="1" applyBorder="1" applyAlignment="1">
      <alignment horizontal="right" vertical="center"/>
    </xf>
    <xf numFmtId="172" fontId="20" fillId="7" borderId="71" xfId="1" applyNumberFormat="1" applyFont="1" applyFill="1" applyBorder="1" applyAlignment="1">
      <alignment horizontal="right" vertical="center"/>
    </xf>
    <xf numFmtId="172" fontId="17" fillId="0" borderId="19" xfId="8" applyNumberFormat="1" applyFont="1" applyBorder="1" applyAlignment="1">
      <alignment vertical="center"/>
    </xf>
    <xf numFmtId="0" fontId="14" fillId="4" borderId="4" xfId="47" applyFont="1" applyFill="1" applyBorder="1" applyAlignment="1">
      <alignment horizontal="center" vertical="center" wrapText="1"/>
    </xf>
    <xf numFmtId="0" fontId="14" fillId="4" borderId="3" xfId="47" applyFont="1" applyFill="1" applyBorder="1" applyAlignment="1">
      <alignment horizontal="center" vertical="center" wrapText="1"/>
    </xf>
    <xf numFmtId="3" fontId="17" fillId="0" borderId="26" xfId="12" applyNumberFormat="1" applyFont="1" applyBorder="1" applyAlignment="1">
      <alignment vertical="center"/>
    </xf>
    <xf numFmtId="4" fontId="23" fillId="0" borderId="16" xfId="8" applyNumberFormat="1" applyFont="1" applyFill="1" applyBorder="1" applyAlignment="1">
      <alignment horizontal="right" vertical="center"/>
    </xf>
    <xf numFmtId="0" fontId="26" fillId="4" borderId="13" xfId="12" applyFont="1" applyFill="1" applyBorder="1" applyAlignment="1">
      <alignment vertical="center"/>
    </xf>
    <xf numFmtId="172" fontId="17" fillId="0" borderId="62" xfId="6" applyNumberFormat="1" applyFont="1" applyFill="1" applyBorder="1" applyAlignment="1">
      <alignment vertical="center"/>
    </xf>
    <xf numFmtId="3" fontId="8" fillId="0" borderId="63" xfId="12" applyNumberFormat="1" applyFont="1" applyFill="1" applyBorder="1" applyAlignment="1">
      <alignment horizontal="center" vertical="center"/>
    </xf>
    <xf numFmtId="3" fontId="8" fillId="0" borderId="82" xfId="12" applyNumberFormat="1" applyFont="1" applyFill="1" applyBorder="1" applyAlignment="1">
      <alignment horizontal="center" vertical="center"/>
    </xf>
    <xf numFmtId="3" fontId="8" fillId="0" borderId="62" xfId="12" applyNumberFormat="1" applyFont="1" applyFill="1" applyBorder="1" applyAlignment="1">
      <alignment horizontal="center" vertical="center"/>
    </xf>
    <xf numFmtId="172" fontId="25" fillId="0" borderId="62" xfId="8" applyNumberFormat="1" applyFont="1" applyBorder="1" applyAlignment="1">
      <alignment vertical="center"/>
    </xf>
    <xf numFmtId="10" fontId="17" fillId="0" borderId="22" xfId="12" applyNumberFormat="1" applyFont="1" applyBorder="1" applyAlignment="1">
      <alignment horizontal="right" vertical="center" indent="2"/>
    </xf>
    <xf numFmtId="10" fontId="17" fillId="0" borderId="42" xfId="12" applyNumberFormat="1" applyFont="1" applyBorder="1" applyAlignment="1">
      <alignment horizontal="right" vertical="center" indent="2"/>
    </xf>
    <xf numFmtId="10" fontId="17" fillId="0" borderId="17" xfId="12" applyNumberFormat="1" applyFont="1" applyBorder="1" applyAlignment="1">
      <alignment horizontal="right" vertical="center" indent="2"/>
    </xf>
    <xf numFmtId="10" fontId="17" fillId="0" borderId="35" xfId="12" applyNumberFormat="1" applyFont="1" applyBorder="1" applyAlignment="1">
      <alignment horizontal="right" vertical="center" indent="2"/>
    </xf>
    <xf numFmtId="172" fontId="17" fillId="0" borderId="39" xfId="8" applyNumberFormat="1" applyFont="1" applyBorder="1" applyAlignment="1">
      <alignment vertical="center"/>
    </xf>
    <xf numFmtId="172" fontId="17" fillId="0" borderId="22" xfId="8" applyNumberFormat="1" applyFont="1" applyBorder="1" applyAlignment="1">
      <alignment vertical="center"/>
    </xf>
    <xf numFmtId="172" fontId="17" fillId="0" borderId="36" xfId="8" applyNumberFormat="1" applyFont="1" applyBorder="1" applyAlignment="1">
      <alignment vertical="center"/>
    </xf>
    <xf numFmtId="172" fontId="17" fillId="0" borderId="17" xfId="8" applyNumberFormat="1" applyFont="1" applyBorder="1" applyAlignment="1">
      <alignment vertical="center"/>
    </xf>
    <xf numFmtId="172" fontId="17" fillId="0" borderId="62" xfId="8" applyNumberFormat="1" applyFont="1" applyBorder="1" applyAlignment="1">
      <alignment vertical="center"/>
    </xf>
    <xf numFmtId="172" fontId="17" fillId="0" borderId="42" xfId="8" applyNumberFormat="1" applyFont="1" applyBorder="1" applyAlignment="1">
      <alignment vertical="center"/>
    </xf>
    <xf numFmtId="172" fontId="25" fillId="0" borderId="22" xfId="8" applyNumberFormat="1" applyFont="1" applyBorder="1" applyAlignment="1">
      <alignment vertical="center"/>
    </xf>
    <xf numFmtId="172" fontId="25" fillId="0" borderId="42" xfId="8" applyNumberFormat="1" applyFont="1" applyBorder="1" applyAlignment="1">
      <alignment vertical="center"/>
    </xf>
    <xf numFmtId="172" fontId="25" fillId="0" borderId="39" xfId="8" applyNumberFormat="1" applyFont="1" applyBorder="1" applyAlignment="1">
      <alignment vertical="center"/>
    </xf>
    <xf numFmtId="3" fontId="17" fillId="0" borderId="22" xfId="0" applyNumberFormat="1" applyFont="1" applyBorder="1" applyAlignment="1">
      <alignment horizontal="center"/>
    </xf>
    <xf numFmtId="1" fontId="17" fillId="0" borderId="22" xfId="0" applyNumberFormat="1" applyFont="1" applyBorder="1" applyAlignment="1">
      <alignment horizontal="center"/>
    </xf>
    <xf numFmtId="0" fontId="25" fillId="0" borderId="22" xfId="12" applyFont="1" applyBorder="1" applyAlignment="1">
      <alignment horizontal="center" vertical="center"/>
    </xf>
    <xf numFmtId="172" fontId="25" fillId="0" borderId="32" xfId="8" applyNumberFormat="1" applyFont="1" applyBorder="1" applyAlignment="1">
      <alignment vertical="center"/>
    </xf>
    <xf numFmtId="10" fontId="17" fillId="0" borderId="62" xfId="27" applyNumberFormat="1" applyFont="1" applyBorder="1" applyAlignment="1">
      <alignment horizontal="center" vertical="center"/>
    </xf>
    <xf numFmtId="172" fontId="25" fillId="0" borderId="22" xfId="8" applyNumberFormat="1" applyFont="1" applyBorder="1" applyAlignment="1">
      <alignment horizontal="center" vertical="center"/>
    </xf>
    <xf numFmtId="0" fontId="14" fillId="4" borderId="2" xfId="12"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53" fillId="0" borderId="0" xfId="0" applyFont="1" applyAlignment="1">
      <alignment vertical="center"/>
    </xf>
    <xf numFmtId="0" fontId="11" fillId="4" borderId="5" xfId="37" applyFont="1" applyFill="1" applyBorder="1" applyAlignment="1">
      <alignment horizontal="center" vertical="center"/>
    </xf>
    <xf numFmtId="0" fontId="11" fillId="4" borderId="4" xfId="37" applyFont="1" applyFill="1" applyBorder="1" applyAlignment="1">
      <alignment horizontal="center" vertical="center"/>
    </xf>
    <xf numFmtId="0" fontId="11" fillId="4" borderId="5" xfId="38" applyFont="1" applyFill="1" applyBorder="1" applyAlignment="1">
      <alignment horizontal="center" vertical="center"/>
    </xf>
    <xf numFmtId="0" fontId="11" fillId="4" borderId="5" xfId="46" applyFont="1" applyFill="1" applyBorder="1" applyAlignment="1">
      <alignment horizontal="center" vertical="center"/>
    </xf>
    <xf numFmtId="0" fontId="11" fillId="4" borderId="2" xfId="46" applyFont="1" applyFill="1" applyBorder="1" applyAlignment="1">
      <alignment horizontal="center" vertical="center"/>
    </xf>
    <xf numFmtId="3" fontId="17" fillId="0" borderId="8" xfId="46" applyNumberFormat="1" applyFont="1" applyBorder="1" applyAlignment="1">
      <alignment horizontal="center" vertical="center"/>
    </xf>
    <xf numFmtId="3" fontId="17" fillId="0" borderId="35" xfId="46" applyNumberFormat="1" applyFont="1" applyBorder="1" applyAlignment="1">
      <alignment horizontal="center" vertical="center"/>
    </xf>
    <xf numFmtId="3" fontId="17" fillId="0" borderId="10" xfId="46" applyNumberFormat="1" applyFont="1" applyBorder="1" applyAlignment="1">
      <alignment horizontal="center" vertical="center"/>
    </xf>
    <xf numFmtId="173" fontId="17" fillId="0" borderId="54" xfId="46" applyNumberFormat="1" applyFont="1" applyBorder="1" applyAlignment="1">
      <alignment vertical="center"/>
    </xf>
    <xf numFmtId="173" fontId="17" fillId="0" borderId="18" xfId="46" applyNumberFormat="1" applyFont="1" applyBorder="1" applyAlignment="1">
      <alignment vertical="center"/>
    </xf>
    <xf numFmtId="173" fontId="17" fillId="0" borderId="44" xfId="46" applyNumberFormat="1" applyFont="1" applyBorder="1" applyAlignment="1">
      <alignment vertical="center"/>
    </xf>
    <xf numFmtId="173" fontId="17" fillId="0" borderId="35" xfId="1" applyNumberFormat="1" applyFont="1" applyBorder="1" applyAlignment="1">
      <alignment vertical="center"/>
    </xf>
    <xf numFmtId="0" fontId="11" fillId="2" borderId="5" xfId="46" applyFont="1" applyFill="1" applyBorder="1" applyAlignment="1">
      <alignment horizontal="center" vertical="center"/>
    </xf>
    <xf numFmtId="0" fontId="14" fillId="0" borderId="63" xfId="12" applyFont="1" applyFill="1" applyBorder="1" applyAlignment="1">
      <alignment horizontal="center" vertical="center"/>
    </xf>
    <xf numFmtId="0" fontId="14" fillId="0" borderId="22" xfId="12" applyFont="1" applyFill="1" applyBorder="1" applyAlignment="1">
      <alignment horizontal="center" vertical="center"/>
    </xf>
    <xf numFmtId="0" fontId="11" fillId="0" borderId="45" xfId="12" applyFont="1" applyFill="1" applyBorder="1" applyAlignment="1">
      <alignment horizontal="center" vertical="center" wrapText="1"/>
    </xf>
    <xf numFmtId="173" fontId="17" fillId="0" borderId="26" xfId="8" applyNumberFormat="1" applyFont="1" applyBorder="1" applyAlignment="1">
      <alignment vertical="center"/>
    </xf>
    <xf numFmtId="3" fontId="17" fillId="0" borderId="18" xfId="8" applyNumberFormat="1" applyFont="1" applyBorder="1" applyAlignment="1">
      <alignment vertical="center"/>
    </xf>
    <xf numFmtId="4" fontId="17" fillId="0" borderId="19" xfId="8" applyNumberFormat="1" applyFont="1" applyBorder="1" applyAlignment="1">
      <alignment vertical="center"/>
    </xf>
    <xf numFmtId="3" fontId="17" fillId="0" borderId="20" xfId="8" applyNumberFormat="1" applyFont="1" applyBorder="1" applyAlignment="1">
      <alignment vertical="center"/>
    </xf>
    <xf numFmtId="4" fontId="17" fillId="0" borderId="21" xfId="8" applyNumberFormat="1" applyFont="1" applyBorder="1" applyAlignment="1">
      <alignment vertical="center"/>
    </xf>
    <xf numFmtId="4" fontId="17" fillId="7" borderId="15" xfId="8" applyNumberFormat="1" applyFont="1" applyFill="1" applyBorder="1" applyAlignment="1">
      <alignment horizontal="right" vertical="center"/>
    </xf>
    <xf numFmtId="3" fontId="17" fillId="7" borderId="18" xfId="12" applyNumberFormat="1" applyFont="1" applyFill="1" applyBorder="1" applyAlignment="1">
      <alignment horizontal="center" vertical="center"/>
    </xf>
    <xf numFmtId="4" fontId="17" fillId="7" borderId="19" xfId="8" applyNumberFormat="1" applyFont="1" applyFill="1" applyBorder="1" applyAlignment="1">
      <alignment horizontal="right" vertical="center"/>
    </xf>
    <xf numFmtId="3" fontId="17" fillId="7" borderId="20" xfId="12" applyNumberFormat="1" applyFont="1" applyFill="1" applyBorder="1" applyAlignment="1">
      <alignment horizontal="center" vertical="center"/>
    </xf>
    <xf numFmtId="4" fontId="17" fillId="7" borderId="21" xfId="8" applyNumberFormat="1" applyFont="1" applyFill="1" applyBorder="1" applyAlignment="1">
      <alignment horizontal="right" vertical="center"/>
    </xf>
    <xf numFmtId="3" fontId="17" fillId="0" borderId="14" xfId="12" applyNumberFormat="1" applyFont="1" applyBorder="1" applyAlignment="1">
      <alignment horizontal="right" vertical="center"/>
    </xf>
    <xf numFmtId="4" fontId="17" fillId="0" borderId="15" xfId="12" applyNumberFormat="1" applyFont="1" applyBorder="1" applyAlignment="1">
      <alignment horizontal="right" vertical="center"/>
    </xf>
    <xf numFmtId="3" fontId="17" fillId="0" borderId="20" xfId="12" applyNumberFormat="1" applyFont="1" applyBorder="1" applyAlignment="1">
      <alignment horizontal="right" vertical="center"/>
    </xf>
    <xf numFmtId="4" fontId="17" fillId="0" borderId="21" xfId="12" applyNumberFormat="1" applyFont="1" applyBorder="1" applyAlignment="1">
      <alignment horizontal="right" vertical="center"/>
    </xf>
    <xf numFmtId="3" fontId="17" fillId="0" borderId="20" xfId="8" applyNumberFormat="1" applyFont="1" applyBorder="1" applyAlignment="1">
      <alignment horizontal="right" vertical="center"/>
    </xf>
    <xf numFmtId="4" fontId="17" fillId="0" borderId="21" xfId="8" applyNumberFormat="1" applyFont="1" applyBorder="1" applyAlignment="1">
      <alignment horizontal="right" vertical="center"/>
    </xf>
    <xf numFmtId="3" fontId="17" fillId="0" borderId="34" xfId="8" applyNumberFormat="1" applyFont="1" applyBorder="1" applyAlignment="1">
      <alignment horizontal="right" vertical="center"/>
    </xf>
    <xf numFmtId="172" fontId="17" fillId="0" borderId="9" xfId="8" applyNumberFormat="1" applyFont="1" applyBorder="1" applyAlignment="1">
      <alignment vertical="center"/>
    </xf>
    <xf numFmtId="9" fontId="17" fillId="0" borderId="7" xfId="45" applyNumberFormat="1" applyFont="1" applyBorder="1" applyAlignment="1">
      <alignment horizontal="center" vertical="center"/>
    </xf>
    <xf numFmtId="9" fontId="17" fillId="0" borderId="9" xfId="45" applyNumberFormat="1" applyFont="1" applyBorder="1" applyAlignment="1">
      <alignment horizontal="center" vertical="center"/>
    </xf>
    <xf numFmtId="0" fontId="14" fillId="0" borderId="39" xfId="12" applyFont="1" applyFill="1" applyBorder="1" applyAlignment="1">
      <alignment horizontal="center" vertical="center"/>
    </xf>
    <xf numFmtId="1" fontId="14" fillId="0" borderId="22" xfId="0" applyNumberFormat="1" applyFont="1" applyBorder="1" applyAlignment="1">
      <alignment horizontal="center"/>
    </xf>
    <xf numFmtId="1" fontId="14" fillId="0" borderId="39" xfId="0" applyNumberFormat="1" applyFont="1" applyBorder="1" applyAlignment="1">
      <alignment horizontal="center"/>
    </xf>
    <xf numFmtId="0" fontId="11" fillId="4" borderId="2" xfId="12" applyFont="1" applyFill="1" applyBorder="1" applyAlignment="1">
      <alignment horizontal="center" vertical="center"/>
    </xf>
    <xf numFmtId="172" fontId="17" fillId="0" borderId="6" xfId="8" applyNumberFormat="1" applyFont="1" applyBorder="1" applyAlignment="1">
      <alignment vertical="center"/>
    </xf>
    <xf numFmtId="3" fontId="17" fillId="0" borderId="34" xfId="8" applyNumberFormat="1" applyFont="1" applyBorder="1" applyAlignment="1">
      <alignment horizontal="center"/>
    </xf>
    <xf numFmtId="3" fontId="17" fillId="0" borderId="73" xfId="8" applyNumberFormat="1" applyFont="1" applyBorder="1" applyAlignment="1">
      <alignment horizontal="right"/>
    </xf>
    <xf numFmtId="3" fontId="17" fillId="0" borderId="68" xfId="8" applyNumberFormat="1" applyFont="1" applyBorder="1" applyAlignment="1">
      <alignment horizontal="right"/>
    </xf>
    <xf numFmtId="3" fontId="17" fillId="0" borderId="38" xfId="8" applyNumberFormat="1" applyFont="1" applyBorder="1" applyAlignment="1">
      <alignment horizontal="center"/>
    </xf>
    <xf numFmtId="3" fontId="17" fillId="0" borderId="66" xfId="8" applyNumberFormat="1" applyFont="1" applyBorder="1" applyAlignment="1">
      <alignment horizontal="right"/>
    </xf>
    <xf numFmtId="0" fontId="11" fillId="4" borderId="5" xfId="0" applyFont="1" applyFill="1" applyBorder="1" applyAlignment="1">
      <alignment horizontal="center" vertical="center"/>
    </xf>
    <xf numFmtId="178" fontId="17" fillId="0" borderId="8" xfId="1" applyNumberFormat="1" applyFont="1" applyBorder="1" applyAlignment="1">
      <alignment vertical="center"/>
    </xf>
    <xf numFmtId="172" fontId="17" fillId="0" borderId="35" xfId="1" applyNumberFormat="1" applyFont="1" applyBorder="1" applyAlignment="1">
      <alignment vertical="center"/>
    </xf>
    <xf numFmtId="172" fontId="17" fillId="0" borderId="10" xfId="1" applyNumberFormat="1" applyFont="1" applyBorder="1" applyAlignment="1">
      <alignment vertical="center"/>
    </xf>
    <xf numFmtId="173" fontId="17" fillId="0" borderId="8" xfId="8" applyNumberFormat="1" applyFont="1" applyBorder="1" applyAlignment="1">
      <alignment vertical="center"/>
    </xf>
    <xf numFmtId="173" fontId="17" fillId="0" borderId="10" xfId="8" applyNumberFormat="1" applyFont="1" applyBorder="1" applyAlignment="1">
      <alignment vertical="center"/>
    </xf>
    <xf numFmtId="4" fontId="26" fillId="4" borderId="62" xfId="8" applyNumberFormat="1" applyFont="1" applyFill="1" applyBorder="1" applyAlignment="1">
      <alignment horizontal="right" vertical="center"/>
    </xf>
    <xf numFmtId="4" fontId="17" fillId="0" borderId="14" xfId="1" applyNumberFormat="1" applyFont="1" applyBorder="1" applyAlignment="1">
      <alignment vertical="center"/>
    </xf>
    <xf numFmtId="4" fontId="17" fillId="0" borderId="20" xfId="1" applyNumberFormat="1" applyFont="1" applyBorder="1" applyAlignment="1">
      <alignment vertical="center"/>
    </xf>
    <xf numFmtId="172" fontId="17" fillId="0" borderId="63" xfId="8" applyNumberFormat="1" applyFont="1" applyBorder="1" applyAlignment="1">
      <alignment vertical="center"/>
    </xf>
    <xf numFmtId="10" fontId="17" fillId="0" borderId="83" xfId="27" applyNumberFormat="1" applyFont="1" applyBorder="1" applyAlignment="1">
      <alignment horizontal="center" vertical="center"/>
    </xf>
    <xf numFmtId="166" fontId="8" fillId="0" borderId="9" xfId="17" applyNumberFormat="1" applyFont="1" applyBorder="1" applyAlignment="1">
      <alignment horizontal="left" vertical="center" wrapText="1" indent="2"/>
    </xf>
    <xf numFmtId="0" fontId="57" fillId="0" borderId="0" xfId="12" applyFont="1" applyAlignment="1">
      <alignment vertical="center"/>
    </xf>
    <xf numFmtId="3" fontId="25" fillId="0" borderId="10" xfId="8" applyNumberFormat="1" applyFont="1" applyBorder="1" applyAlignment="1">
      <alignment vertical="center"/>
    </xf>
    <xf numFmtId="0" fontId="19" fillId="0" borderId="0" xfId="0" applyFont="1" applyAlignment="1">
      <alignment horizontal="left" vertical="center"/>
    </xf>
    <xf numFmtId="0" fontId="11" fillId="4" borderId="2" xfId="12" applyFont="1" applyFill="1" applyBorder="1" applyAlignment="1">
      <alignment horizontal="center" vertical="center"/>
    </xf>
    <xf numFmtId="0" fontId="11" fillId="4" borderId="5" xfId="12" applyFont="1" applyFill="1" applyBorder="1" applyAlignment="1">
      <alignment horizontal="center" vertical="center"/>
    </xf>
    <xf numFmtId="0" fontId="14" fillId="0" borderId="44" xfId="12" applyFont="1" applyBorder="1" applyAlignment="1">
      <alignment horizontal="center"/>
    </xf>
    <xf numFmtId="172" fontId="17" fillId="0" borderId="40" xfId="6" applyNumberFormat="1" applyFont="1" applyFill="1" applyBorder="1" applyAlignment="1">
      <alignment vertical="center"/>
    </xf>
    <xf numFmtId="168" fontId="1" fillId="0" borderId="0" xfId="2" applyNumberFormat="1" applyFont="1"/>
    <xf numFmtId="3" fontId="17" fillId="0" borderId="14" xfId="8" applyNumberFormat="1" applyFont="1" applyBorder="1" applyAlignment="1">
      <alignment vertical="center"/>
    </xf>
    <xf numFmtId="4" fontId="17" fillId="0" borderId="15" xfId="8" applyNumberFormat="1" applyFont="1" applyBorder="1" applyAlignment="1">
      <alignment vertical="center"/>
    </xf>
    <xf numFmtId="3" fontId="17" fillId="0" borderId="14" xfId="8" applyNumberFormat="1" applyFont="1" applyFill="1" applyBorder="1" applyAlignment="1">
      <alignment vertical="center"/>
    </xf>
    <xf numFmtId="4" fontId="17" fillId="0" borderId="15" xfId="8" applyNumberFormat="1" applyFont="1" applyFill="1" applyBorder="1" applyAlignment="1">
      <alignment vertical="center"/>
    </xf>
    <xf numFmtId="3" fontId="17" fillId="0" borderId="54" xfId="8" applyNumberFormat="1" applyFont="1" applyBorder="1" applyAlignment="1">
      <alignment vertical="center"/>
    </xf>
    <xf numFmtId="4" fontId="17" fillId="0" borderId="16" xfId="8" applyNumberFormat="1" applyFont="1" applyBorder="1" applyAlignment="1">
      <alignment vertical="center"/>
    </xf>
    <xf numFmtId="0" fontId="17" fillId="0" borderId="0" xfId="12" applyFont="1" applyAlignment="1">
      <alignment vertical="center"/>
    </xf>
    <xf numFmtId="164" fontId="17" fillId="0" borderId="0" xfId="8" applyFont="1" applyAlignment="1">
      <alignment vertical="center"/>
    </xf>
    <xf numFmtId="0" fontId="17" fillId="0" borderId="0" xfId="12" applyFont="1"/>
    <xf numFmtId="173" fontId="26" fillId="0" borderId="3" xfId="8" applyNumberFormat="1" applyFont="1" applyFill="1" applyBorder="1" applyAlignment="1">
      <alignment horizontal="right" vertical="center"/>
    </xf>
    <xf numFmtId="10" fontId="26" fillId="0" borderId="6" xfId="27" applyNumberFormat="1" applyFont="1" applyFill="1" applyBorder="1" applyAlignment="1">
      <alignment horizontal="center" vertical="center"/>
    </xf>
    <xf numFmtId="3" fontId="17" fillId="0" borderId="16" xfId="8" applyNumberFormat="1" applyFont="1" applyBorder="1" applyAlignment="1">
      <alignment horizontal="right" vertical="center"/>
    </xf>
    <xf numFmtId="3" fontId="17" fillId="0" borderId="33" xfId="8" applyNumberFormat="1" applyFont="1" applyBorder="1" applyAlignment="1">
      <alignment horizontal="right" vertical="center"/>
    </xf>
    <xf numFmtId="173" fontId="26" fillId="4" borderId="45" xfId="8" applyNumberFormat="1" applyFont="1" applyFill="1" applyBorder="1" applyAlignment="1">
      <alignment horizontal="right" vertical="center"/>
    </xf>
    <xf numFmtId="10" fontId="26" fillId="4" borderId="2" xfId="27" applyNumberFormat="1" applyFont="1" applyFill="1" applyBorder="1" applyAlignment="1">
      <alignment horizontal="center" vertical="center"/>
    </xf>
    <xf numFmtId="3" fontId="17" fillId="0" borderId="36" xfId="8" applyNumberFormat="1" applyFont="1" applyBorder="1" applyAlignment="1">
      <alignment horizontal="right" vertical="center"/>
    </xf>
    <xf numFmtId="3" fontId="17" fillId="0" borderId="19" xfId="8" applyNumberFormat="1" applyFont="1" applyBorder="1" applyAlignment="1">
      <alignment horizontal="right" vertical="center"/>
    </xf>
    <xf numFmtId="173" fontId="26" fillId="4" borderId="18" xfId="8" applyNumberFormat="1" applyFont="1" applyFill="1" applyBorder="1" applyAlignment="1">
      <alignment horizontal="right" vertical="center"/>
    </xf>
    <xf numFmtId="10" fontId="26" fillId="4" borderId="19" xfId="27" applyNumberFormat="1" applyFont="1" applyFill="1" applyBorder="1" applyAlignment="1">
      <alignment horizontal="center" vertical="center"/>
    </xf>
    <xf numFmtId="3" fontId="17" fillId="0" borderId="15" xfId="8" applyNumberFormat="1" applyFont="1" applyBorder="1" applyAlignment="1">
      <alignment horizontal="right" vertical="center"/>
    </xf>
    <xf numFmtId="3" fontId="17" fillId="0" borderId="38" xfId="8" applyNumberFormat="1" applyFont="1" applyBorder="1" applyAlignment="1">
      <alignment horizontal="right" vertical="center"/>
    </xf>
    <xf numFmtId="3" fontId="17" fillId="0" borderId="40" xfId="8" applyNumberFormat="1" applyFont="1" applyBorder="1" applyAlignment="1">
      <alignment horizontal="right" vertical="center"/>
    </xf>
    <xf numFmtId="173" fontId="26" fillId="4" borderId="20" xfId="8" applyNumberFormat="1" applyFont="1" applyFill="1" applyBorder="1" applyAlignment="1">
      <alignment horizontal="right" vertical="center"/>
    </xf>
    <xf numFmtId="10" fontId="26" fillId="4" borderId="21" xfId="27" applyNumberFormat="1" applyFont="1" applyFill="1" applyBorder="1" applyAlignment="1">
      <alignment horizontal="center" vertical="center"/>
    </xf>
    <xf numFmtId="3" fontId="31" fillId="4" borderId="4" xfId="8" applyNumberFormat="1" applyFont="1" applyFill="1" applyBorder="1" applyAlignment="1">
      <alignment horizontal="right" vertical="center"/>
    </xf>
    <xf numFmtId="3" fontId="31" fillId="4" borderId="52" xfId="8" applyNumberFormat="1" applyFont="1" applyFill="1" applyBorder="1" applyAlignment="1">
      <alignment horizontal="right" vertical="center"/>
    </xf>
    <xf numFmtId="10" fontId="26" fillId="4" borderId="13" xfId="27" applyNumberFormat="1" applyFont="1" applyFill="1" applyBorder="1" applyAlignment="1">
      <alignment horizontal="center" vertical="center"/>
    </xf>
    <xf numFmtId="3" fontId="26" fillId="8" borderId="3" xfId="12" applyNumberFormat="1" applyFont="1" applyFill="1" applyBorder="1" applyAlignment="1">
      <alignment horizontal="center" vertical="center"/>
    </xf>
    <xf numFmtId="10" fontId="26" fillId="8" borderId="4" xfId="27" applyNumberFormat="1" applyFont="1" applyFill="1" applyBorder="1" applyAlignment="1">
      <alignment horizontal="center" vertical="center"/>
    </xf>
    <xf numFmtId="173" fontId="26" fillId="8" borderId="31" xfId="8" applyNumberFormat="1" applyFont="1" applyFill="1" applyBorder="1" applyAlignment="1">
      <alignment horizontal="right"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46" fillId="0" borderId="0" xfId="46" applyFont="1" applyAlignment="1">
      <alignment horizontal="left" vertical="center" wrapText="1"/>
    </xf>
    <xf numFmtId="0" fontId="11" fillId="4" borderId="13" xfId="46" applyFont="1" applyFill="1" applyBorder="1" applyAlignment="1">
      <alignment horizontal="center" vertical="center"/>
    </xf>
    <xf numFmtId="0" fontId="11" fillId="4" borderId="6" xfId="46" applyFont="1" applyFill="1" applyBorder="1" applyAlignment="1">
      <alignment horizontal="center" vertical="center"/>
    </xf>
    <xf numFmtId="0" fontId="11" fillId="4" borderId="3" xfId="46" applyFont="1" applyFill="1" applyBorder="1" applyAlignment="1">
      <alignment horizontal="center" vertical="center"/>
    </xf>
    <xf numFmtId="0" fontId="11" fillId="4" borderId="4" xfId="46" applyFont="1" applyFill="1" applyBorder="1" applyAlignment="1">
      <alignment horizontal="center" vertical="center"/>
    </xf>
    <xf numFmtId="0" fontId="11" fillId="2" borderId="13" xfId="37" applyFont="1" applyFill="1" applyBorder="1" applyAlignment="1">
      <alignment horizontal="center" vertical="center"/>
    </xf>
    <xf numFmtId="0" fontId="11" fillId="2" borderId="6" xfId="37" applyFont="1" applyFill="1" applyBorder="1" applyAlignment="1">
      <alignment horizontal="center" vertical="center"/>
    </xf>
    <xf numFmtId="14" fontId="11" fillId="4" borderId="13" xfId="0" applyNumberFormat="1" applyFont="1" applyFill="1" applyBorder="1" applyAlignment="1">
      <alignment horizontal="center" vertical="center"/>
    </xf>
    <xf numFmtId="0" fontId="11" fillId="4" borderId="51"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3" xfId="12" applyFont="1" applyFill="1" applyBorder="1" applyAlignment="1">
      <alignment horizontal="center" vertical="center"/>
    </xf>
    <xf numFmtId="0" fontId="11" fillId="4" borderId="43" xfId="12" applyFont="1" applyFill="1" applyBorder="1" applyAlignment="1">
      <alignment horizontal="center" vertical="center"/>
    </xf>
    <xf numFmtId="0" fontId="11" fillId="4" borderId="2" xfId="12" applyFont="1" applyFill="1" applyBorder="1" applyAlignment="1">
      <alignment horizontal="center" vertical="center"/>
    </xf>
    <xf numFmtId="0" fontId="11" fillId="4" borderId="3" xfId="12" applyFont="1" applyFill="1" applyBorder="1" applyAlignment="1">
      <alignment horizontal="center" vertical="center"/>
    </xf>
    <xf numFmtId="0" fontId="11" fillId="4" borderId="4" xfId="12" applyFont="1" applyFill="1" applyBorder="1" applyAlignment="1">
      <alignment horizontal="center" vertical="center"/>
    </xf>
    <xf numFmtId="0" fontId="11" fillId="4" borderId="31" xfId="12" applyFont="1" applyFill="1" applyBorder="1" applyAlignment="1">
      <alignment horizontal="center" vertical="center"/>
    </xf>
    <xf numFmtId="0" fontId="14" fillId="4" borderId="13" xfId="12" applyFont="1" applyFill="1" applyBorder="1" applyAlignment="1">
      <alignment horizontal="center" vertical="center"/>
    </xf>
    <xf numFmtId="0" fontId="14" fillId="4" borderId="6" xfId="12" applyFont="1" applyFill="1" applyBorder="1" applyAlignment="1">
      <alignment horizontal="center" vertical="center"/>
    </xf>
    <xf numFmtId="0" fontId="14" fillId="4" borderId="51" xfId="12" applyFont="1" applyFill="1" applyBorder="1" applyAlignment="1">
      <alignment horizontal="center" vertical="center"/>
    </xf>
    <xf numFmtId="0" fontId="26" fillId="0" borderId="0" xfId="12" applyFont="1" applyBorder="1" applyAlignment="1">
      <alignment horizontal="center" vertical="center" wrapText="1"/>
    </xf>
    <xf numFmtId="0" fontId="26" fillId="0" borderId="0" xfId="12" applyFont="1" applyBorder="1" applyAlignment="1">
      <alignment horizontal="center" vertical="center"/>
    </xf>
    <xf numFmtId="0" fontId="14" fillId="4" borderId="33" xfId="12" applyFont="1" applyFill="1" applyBorder="1" applyAlignment="1">
      <alignment horizontal="left" vertical="center" indent="2"/>
    </xf>
    <xf numFmtId="0" fontId="14" fillId="4" borderId="39" xfId="12" applyFont="1" applyFill="1" applyBorder="1" applyAlignment="1">
      <alignment horizontal="left" vertical="center" indent="2"/>
    </xf>
    <xf numFmtId="0" fontId="14" fillId="4" borderId="33" xfId="12" applyFont="1" applyFill="1" applyBorder="1" applyAlignment="1">
      <alignment horizontal="center" vertical="center"/>
    </xf>
    <xf numFmtId="0" fontId="14" fillId="4" borderId="2" xfId="12" applyFont="1" applyFill="1" applyBorder="1" applyAlignment="1">
      <alignment horizontal="center" vertical="center"/>
    </xf>
    <xf numFmtId="0" fontId="14" fillId="4" borderId="2" xfId="12" applyFont="1" applyFill="1" applyBorder="1" applyAlignment="1">
      <alignment horizontal="center" vertical="center" wrapText="1"/>
    </xf>
    <xf numFmtId="0" fontId="14" fillId="4" borderId="42" xfId="12" applyFont="1" applyFill="1" applyBorder="1" applyAlignment="1">
      <alignment horizontal="center" vertical="center"/>
    </xf>
    <xf numFmtId="0" fontId="14" fillId="4" borderId="1" xfId="12" applyFont="1" applyFill="1" applyBorder="1" applyAlignment="1">
      <alignment horizontal="left" vertical="center" indent="2"/>
    </xf>
    <xf numFmtId="0" fontId="14" fillId="4" borderId="22" xfId="12" applyFont="1" applyFill="1" applyBorder="1" applyAlignment="1">
      <alignment horizontal="left" vertical="center" indent="2"/>
    </xf>
    <xf numFmtId="0" fontId="14" fillId="4" borderId="54" xfId="12" applyFont="1" applyFill="1" applyBorder="1" applyAlignment="1">
      <alignment horizontal="center" vertical="center"/>
    </xf>
    <xf numFmtId="0" fontId="14" fillId="4" borderId="16" xfId="12" applyFont="1" applyFill="1" applyBorder="1" applyAlignment="1">
      <alignment horizontal="center" vertical="center"/>
    </xf>
    <xf numFmtId="0" fontId="14" fillId="4" borderId="1" xfId="12" applyFont="1" applyFill="1" applyBorder="1" applyAlignment="1">
      <alignment horizontal="center" vertical="center" wrapText="1"/>
    </xf>
    <xf numFmtId="0" fontId="14" fillId="4" borderId="22" xfId="12" applyFont="1" applyFill="1" applyBorder="1" applyAlignment="1">
      <alignment horizontal="center" vertical="center"/>
    </xf>
    <xf numFmtId="0" fontId="11" fillId="4" borderId="5" xfId="12" applyFont="1" applyFill="1" applyBorder="1" applyAlignment="1">
      <alignment horizontal="center" vertical="center"/>
    </xf>
    <xf numFmtId="0" fontId="11" fillId="4" borderId="13" xfId="12" applyFont="1" applyFill="1" applyBorder="1" applyAlignment="1">
      <alignment horizontal="center" vertical="center"/>
    </xf>
    <xf numFmtId="0" fontId="11" fillId="4" borderId="6" xfId="12" applyFont="1" applyFill="1" applyBorder="1" applyAlignment="1">
      <alignment horizontal="center" vertical="center"/>
    </xf>
    <xf numFmtId="0" fontId="14" fillId="4" borderId="13" xfId="12" applyFont="1" applyFill="1" applyBorder="1" applyAlignment="1">
      <alignment horizontal="center" vertical="center" wrapText="1"/>
    </xf>
    <xf numFmtId="0" fontId="14" fillId="4" borderId="51" xfId="12" applyFont="1" applyFill="1" applyBorder="1" applyAlignment="1">
      <alignment horizontal="center" vertical="center" wrapText="1"/>
    </xf>
    <xf numFmtId="0" fontId="14" fillId="4" borderId="6" xfId="12" applyFont="1" applyFill="1" applyBorder="1" applyAlignment="1">
      <alignment horizontal="center" vertical="center" wrapText="1"/>
    </xf>
    <xf numFmtId="0" fontId="14" fillId="4" borderId="67" xfId="12" applyFont="1" applyFill="1" applyBorder="1" applyAlignment="1">
      <alignment horizontal="center" vertical="center" wrapText="1"/>
    </xf>
    <xf numFmtId="0" fontId="14" fillId="4" borderId="54" xfId="12" applyFont="1" applyFill="1" applyBorder="1" applyAlignment="1">
      <alignment horizontal="center" vertical="center" wrapText="1"/>
    </xf>
    <xf numFmtId="0" fontId="14" fillId="4" borderId="16" xfId="12" applyFont="1" applyFill="1" applyBorder="1" applyAlignment="1">
      <alignment horizontal="center" vertical="center" wrapText="1"/>
    </xf>
    <xf numFmtId="0" fontId="14" fillId="4" borderId="28" xfId="12" applyFont="1" applyFill="1" applyBorder="1" applyAlignment="1">
      <alignment horizontal="center" vertical="center" wrapText="1"/>
    </xf>
    <xf numFmtId="3" fontId="11" fillId="4" borderId="34" xfId="12" applyNumberFormat="1" applyFont="1" applyFill="1" applyBorder="1" applyAlignment="1">
      <alignment horizontal="center" vertical="center"/>
    </xf>
    <xf numFmtId="3" fontId="11" fillId="4" borderId="8" xfId="12" applyNumberFormat="1" applyFont="1" applyFill="1" applyBorder="1" applyAlignment="1">
      <alignment horizontal="center" vertical="center"/>
    </xf>
    <xf numFmtId="0" fontId="11" fillId="4" borderId="1" xfId="46" applyFont="1" applyFill="1" applyBorder="1" applyAlignment="1">
      <alignment horizontal="center" vertical="center" wrapText="1"/>
    </xf>
    <xf numFmtId="0" fontId="11" fillId="4" borderId="22" xfId="46" applyFont="1" applyFill="1" applyBorder="1" applyAlignment="1">
      <alignment horizontal="center" vertical="center" wrapText="1"/>
    </xf>
    <xf numFmtId="0" fontId="11" fillId="4" borderId="13" xfId="0" applyFont="1" applyFill="1" applyBorder="1" applyAlignment="1">
      <alignment horizontal="center" vertical="center"/>
    </xf>
    <xf numFmtId="0" fontId="45" fillId="0" borderId="0" xfId="12" applyFont="1" applyAlignment="1">
      <alignment horizontal="left" vertical="center" wrapText="1"/>
    </xf>
  </cellXfs>
  <cellStyles count="48">
    <cellStyle name="Encabezado 1" xfId="34"/>
    <cellStyle name="Euro" xfId="4"/>
    <cellStyle name="Millares" xfId="1" builtinId="3"/>
    <cellStyle name="Millares [0] 2" xfId="5"/>
    <cellStyle name="Millares 2" xfId="6"/>
    <cellStyle name="Millares 2 2" xfId="7"/>
    <cellStyle name="Millares 3" xfId="8"/>
    <cellStyle name="Millares 4" xfId="9"/>
    <cellStyle name="Millares 5" xfId="10"/>
    <cellStyle name="Millares 6" xfId="11"/>
    <cellStyle name="Millares 7" xfId="43"/>
    <cellStyle name="Millares 8" xfId="44"/>
    <cellStyle name="Normal" xfId="0" builtinId="0"/>
    <cellStyle name="Normal 10" xfId="12"/>
    <cellStyle name="Normal 10 2" xfId="13"/>
    <cellStyle name="Normal 10 3" xfId="14"/>
    <cellStyle name="Normal 10_2017.10.17 Memoria Punto 2 REC. TRIB . 2016. Cuadros" xfId="40"/>
    <cellStyle name="Normal 10_2017.10.24 Memoria Punto 2 REC. TRIB . 2016. Cuadros" xfId="41"/>
    <cellStyle name="Normal 11" xfId="15"/>
    <cellStyle name="Normal 12" xfId="33"/>
    <cellStyle name="Normal 12 2" xfId="46"/>
    <cellStyle name="Normal 12 3" xfId="47"/>
    <cellStyle name="Normal 13" xfId="42"/>
    <cellStyle name="Normal 2" xfId="3"/>
    <cellStyle name="Normal 2 2" xfId="16"/>
    <cellStyle name="Normal 2 3" xfId="17"/>
    <cellStyle name="Normal 3" xfId="18"/>
    <cellStyle name="Normal 4" xfId="19"/>
    <cellStyle name="Normal 5" xfId="20"/>
    <cellStyle name="Normal 6" xfId="21"/>
    <cellStyle name="Normal 6 2" xfId="22"/>
    <cellStyle name="Normal 6 2 2" xfId="23"/>
    <cellStyle name="Normal 6 2_2017.10.10 Memoria Punto 1 HTN. Cuadros" xfId="35"/>
    <cellStyle name="Normal 6_2017.10.10 Memoria Punto 1 HTN. Cuadros" xfId="36"/>
    <cellStyle name="Normal 7" xfId="24"/>
    <cellStyle name="Normal 8" xfId="25"/>
    <cellStyle name="Normal 9" xfId="26"/>
    <cellStyle name="Normal_datos personal  memoria 2015-2016 sin tgm" xfId="37"/>
    <cellStyle name="Normal_Datos personal memoria para enviar 2015-2016" xfId="38"/>
    <cellStyle name="Normal_datos presupuestos  memoria para enviar 2015-2016" xfId="39"/>
    <cellStyle name="Porcentaje" xfId="2" builtinId="5"/>
    <cellStyle name="Porcentaje 2" xfId="27"/>
    <cellStyle name="Porcentaje 3" xfId="28"/>
    <cellStyle name="Porcentaje 4" xfId="29"/>
    <cellStyle name="Porcentaje 5" xfId="30"/>
    <cellStyle name="Porcentaje 6" xfId="31"/>
    <cellStyle name="Porcentaje 7" xfId="45"/>
    <cellStyle name="Porcentual 2" xfId="32"/>
  </cellStyles>
  <dxfs count="0"/>
  <tableStyles count="0" defaultTableStyle="TableStyleMedium2" defaultPivotStyle="PivotStyleLight16"/>
  <colors>
    <mruColors>
      <color rgb="FF008000"/>
      <color rgb="FFFFCCFF"/>
      <color rgb="FF333399"/>
      <color rgb="FFFFFFCC"/>
      <color rgb="FF00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2669808792543"/>
          <c:y val="0.25207790328230945"/>
          <c:w val="0.86474073862913925"/>
          <c:h val="0.53462676190643654"/>
        </c:manualLayout>
      </c:layout>
      <c:barChart>
        <c:barDir val="col"/>
        <c:grouping val="clustered"/>
        <c:varyColors val="0"/>
        <c:ser>
          <c:idx val="0"/>
          <c:order val="0"/>
          <c:tx>
            <c:strRef>
              <c:f>'CyG3'!$B$3:$C$3</c:f>
              <c:strCache>
                <c:ptCount val="1"/>
                <c:pt idx="0">
                  <c:v>2019</c:v>
                </c:pt>
              </c:strCache>
            </c:strRef>
          </c:tx>
          <c:spPr>
            <a:solidFill>
              <a:schemeClr val="accent2">
                <a:lumMod val="60000"/>
                <a:lumOff val="40000"/>
              </a:schemeClr>
            </a:solidFill>
            <a:ln w="25400">
              <a:noFill/>
            </a:ln>
          </c:spPr>
          <c:invertIfNegative val="0"/>
          <c:cat>
            <c:strRef>
              <c:f>'CyG3'!$A$5:$A$8</c:f>
              <c:strCache>
                <c:ptCount val="4"/>
                <c:pt idx="0">
                  <c:v>Langile gastuak</c:v>
                </c:pt>
                <c:pt idx="1">
                  <c:v>Ondasun eta zerbitzuengatiko gastu arruntak</c:v>
                </c:pt>
                <c:pt idx="2">
                  <c:v>Finantza gastuak</c:v>
                </c:pt>
                <c:pt idx="3">
                  <c:v>Inbertsio errealak</c:v>
                </c:pt>
              </c:strCache>
            </c:strRef>
          </c:cat>
          <c:val>
            <c:numRef>
              <c:f>'CyG3'!$B$5:$B$8</c:f>
              <c:numCache>
                <c:formatCode>#,##0.00</c:formatCode>
                <c:ptCount val="4"/>
                <c:pt idx="0">
                  <c:v>16718.03</c:v>
                </c:pt>
                <c:pt idx="1">
                  <c:v>6859.08</c:v>
                </c:pt>
                <c:pt idx="2">
                  <c:v>1686.22</c:v>
                </c:pt>
                <c:pt idx="3">
                  <c:v>1568.63</c:v>
                </c:pt>
              </c:numCache>
            </c:numRef>
          </c:val>
          <c:extLst>
            <c:ext xmlns:c16="http://schemas.microsoft.com/office/drawing/2014/chart" uri="{C3380CC4-5D6E-409C-BE32-E72D297353CC}">
              <c16:uniqueId val="{00000000-5FA7-47A2-AA52-DC2EA11A74E7}"/>
            </c:ext>
          </c:extLst>
        </c:ser>
        <c:ser>
          <c:idx val="1"/>
          <c:order val="1"/>
          <c:tx>
            <c:strRef>
              <c:f>'CyG3'!$D$3:$E$3</c:f>
              <c:strCache>
                <c:ptCount val="1"/>
                <c:pt idx="0">
                  <c:v>2020</c:v>
                </c:pt>
              </c:strCache>
            </c:strRef>
          </c:tx>
          <c:spPr>
            <a:solidFill>
              <a:srgbClr val="C00000"/>
            </a:solidFill>
            <a:ln w="25400">
              <a:noFill/>
            </a:ln>
          </c:spPr>
          <c:invertIfNegative val="0"/>
          <c:cat>
            <c:strRef>
              <c:f>'CyG3'!$A$5:$A$8</c:f>
              <c:strCache>
                <c:ptCount val="4"/>
                <c:pt idx="0">
                  <c:v>Langile gastuak</c:v>
                </c:pt>
                <c:pt idx="1">
                  <c:v>Ondasun eta zerbitzuengatiko gastu arruntak</c:v>
                </c:pt>
                <c:pt idx="2">
                  <c:v>Finantza gastuak</c:v>
                </c:pt>
                <c:pt idx="3">
                  <c:v>Inbertsio errealak</c:v>
                </c:pt>
              </c:strCache>
            </c:strRef>
          </c:cat>
          <c:val>
            <c:numRef>
              <c:f>'CyG3'!$D$5:$D$8</c:f>
              <c:numCache>
                <c:formatCode>#,##0.00</c:formatCode>
                <c:ptCount val="4"/>
                <c:pt idx="0">
                  <c:v>17356.560000000001</c:v>
                </c:pt>
                <c:pt idx="1">
                  <c:v>8510.48</c:v>
                </c:pt>
                <c:pt idx="2">
                  <c:v>2037.8</c:v>
                </c:pt>
                <c:pt idx="3">
                  <c:v>1666.93</c:v>
                </c:pt>
              </c:numCache>
            </c:numRef>
          </c:val>
          <c:extLst>
            <c:ext xmlns:c16="http://schemas.microsoft.com/office/drawing/2014/chart" uri="{C3380CC4-5D6E-409C-BE32-E72D297353CC}">
              <c16:uniqueId val="{00000001-5FA7-47A2-AA52-DC2EA11A74E7}"/>
            </c:ext>
          </c:extLst>
        </c:ser>
        <c:dLbls>
          <c:showLegendKey val="0"/>
          <c:showVal val="0"/>
          <c:showCatName val="0"/>
          <c:showSerName val="0"/>
          <c:showPercent val="0"/>
          <c:showBubbleSize val="0"/>
        </c:dLbls>
        <c:gapWidth val="160"/>
        <c:overlap val="-27"/>
        <c:axId val="119542912"/>
        <c:axId val="119544448"/>
      </c:barChart>
      <c:catAx>
        <c:axId val="11954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ES"/>
          </a:p>
        </c:txPr>
        <c:crossAx val="119544448"/>
        <c:crosses val="autoZero"/>
        <c:auto val="1"/>
        <c:lblAlgn val="ctr"/>
        <c:lblOffset val="100"/>
        <c:noMultiLvlLbl val="0"/>
      </c:catAx>
      <c:valAx>
        <c:axId val="119544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33"/>
                    </a:solidFill>
                    <a:latin typeface="Calibri"/>
                    <a:ea typeface="Calibri"/>
                    <a:cs typeface="Calibri"/>
                  </a:defRPr>
                </a:pPr>
                <a:r>
                  <a:rPr lang="eu-ES"/>
                  <a:t>MILAKA EUROTAN</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333333"/>
                </a:solidFill>
                <a:latin typeface="Calibri"/>
                <a:ea typeface="Calibri"/>
                <a:cs typeface="Calibri"/>
              </a:defRPr>
            </a:pPr>
            <a:endParaRPr lang="es-ES"/>
          </a:p>
        </c:txPr>
        <c:crossAx val="119542912"/>
        <c:crosses val="autoZero"/>
        <c:crossBetween val="between"/>
      </c:valAx>
      <c:spPr>
        <a:noFill/>
        <a:ln w="25400">
          <a:noFill/>
        </a:ln>
      </c:spPr>
    </c:plotArea>
    <c:legend>
      <c:legendPos val="r"/>
      <c:layout>
        <c:manualLayout>
          <c:xMode val="edge"/>
          <c:yMode val="edge"/>
          <c:x val="0.4015931521522233"/>
          <c:y val="0.92350310143816294"/>
          <c:w val="0.13278513029624109"/>
          <c:h val="5.817182383437909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E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alignWithMargins="0"/>
    <c:pageMargins b="1" l="0.75" r="0.75"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overlay val="0"/>
    </c:title>
    <c:autoTitleDeleted val="0"/>
    <c:plotArea>
      <c:layout>
        <c:manualLayout>
          <c:layoutTarget val="inner"/>
          <c:xMode val="edge"/>
          <c:yMode val="edge"/>
          <c:x val="0.20935985770072174"/>
          <c:y val="0.24728285477632087"/>
          <c:w val="0.5812814872631803"/>
          <c:h val="0.64130498601331554"/>
        </c:manualLayout>
      </c:layout>
      <c:pieChart>
        <c:varyColors val="1"/>
        <c:ser>
          <c:idx val="0"/>
          <c:order val="0"/>
          <c:tx>
            <c:strRef>
              <c:f>'G16'!$C$25</c:f>
              <c:strCache>
                <c:ptCount val="1"/>
                <c:pt idx="0">
                  <c:v>2020</c:v>
                </c:pt>
              </c:strCache>
            </c:strRef>
          </c:tx>
          <c:explosion val="25"/>
          <c:dPt>
            <c:idx val="0"/>
            <c:bubble3D val="0"/>
            <c:extLst>
              <c:ext xmlns:c16="http://schemas.microsoft.com/office/drawing/2014/chart" uri="{C3380CC4-5D6E-409C-BE32-E72D297353CC}">
                <c16:uniqueId val="{00000000-1C63-43D6-9E59-1B339A7948A4}"/>
              </c:ext>
            </c:extLst>
          </c:dPt>
          <c:dPt>
            <c:idx val="1"/>
            <c:bubble3D val="0"/>
            <c:explosion val="0"/>
            <c:extLst>
              <c:ext xmlns:c16="http://schemas.microsoft.com/office/drawing/2014/chart" uri="{C3380CC4-5D6E-409C-BE32-E72D297353CC}">
                <c16:uniqueId val="{00000001-1C63-43D6-9E59-1B339A7948A4}"/>
              </c:ext>
            </c:extLst>
          </c:dPt>
          <c:dLbls>
            <c:numFmt formatCode="0.0%" sourceLinked="0"/>
            <c:spPr>
              <a:noFill/>
              <a:ln>
                <a:noFill/>
              </a:ln>
              <a:effectLst/>
            </c:sp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'G16'!$A$27:$A$28</c:f>
              <c:strCache>
                <c:ptCount val="2"/>
                <c:pt idx="0">
                  <c:v>Zuzeneko kudeaketaren bilketa</c:v>
                </c:pt>
                <c:pt idx="1">
                  <c:v>Zerga doikuntzak</c:v>
                </c:pt>
              </c:strCache>
            </c:strRef>
          </c:cat>
          <c:val>
            <c:numRef>
              <c:f>'G16'!$C$27:$C$28</c:f>
              <c:numCache>
                <c:formatCode>#,##0.00_ ;\-#,##0.00\ </c:formatCode>
                <c:ptCount val="2"/>
                <c:pt idx="0">
                  <c:v>2765478.4681132026</c:v>
                </c:pt>
                <c:pt idx="1">
                  <c:v>861600.13502000016</c:v>
                </c:pt>
              </c:numCache>
            </c:numRef>
          </c:val>
          <c:extLst>
            <c:ext xmlns:c16="http://schemas.microsoft.com/office/drawing/2014/chart" uri="{C3380CC4-5D6E-409C-BE32-E72D297353CC}">
              <c16:uniqueId val="{00000002-1C63-43D6-9E59-1B339A7948A4}"/>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overlay val="0"/>
    </c:title>
    <c:autoTitleDeleted val="0"/>
    <c:plotArea>
      <c:layout>
        <c:manualLayout>
          <c:layoutTarget val="inner"/>
          <c:xMode val="edge"/>
          <c:yMode val="edge"/>
          <c:x val="0.20935985770072174"/>
          <c:y val="0.24728285477632087"/>
          <c:w val="0.5812814872631803"/>
          <c:h val="0.64130498601331554"/>
        </c:manualLayout>
      </c:layout>
      <c:pieChart>
        <c:varyColors val="1"/>
        <c:ser>
          <c:idx val="0"/>
          <c:order val="0"/>
          <c:tx>
            <c:strRef>
              <c:f>'G16'!$B$25</c:f>
              <c:strCache>
                <c:ptCount val="1"/>
                <c:pt idx="0">
                  <c:v>2019</c:v>
                </c:pt>
              </c:strCache>
            </c:strRef>
          </c:tx>
          <c:explosion val="25"/>
          <c:dPt>
            <c:idx val="0"/>
            <c:bubble3D val="0"/>
            <c:extLst>
              <c:ext xmlns:c16="http://schemas.microsoft.com/office/drawing/2014/chart" uri="{C3380CC4-5D6E-409C-BE32-E72D297353CC}">
                <c16:uniqueId val="{00000000-326D-47E5-A85E-283BE9550719}"/>
              </c:ext>
            </c:extLst>
          </c:dPt>
          <c:dPt>
            <c:idx val="1"/>
            <c:bubble3D val="0"/>
            <c:explosion val="0"/>
            <c:extLst>
              <c:ext xmlns:c16="http://schemas.microsoft.com/office/drawing/2014/chart" uri="{C3380CC4-5D6E-409C-BE32-E72D297353CC}">
                <c16:uniqueId val="{00000001-326D-47E5-A85E-283BE9550719}"/>
              </c:ext>
            </c:extLst>
          </c:dPt>
          <c:dLbls>
            <c:numFmt formatCode="0.0%" sourceLinked="0"/>
            <c:spPr>
              <a:noFill/>
              <a:ln>
                <a:noFill/>
              </a:ln>
              <a:effectLst/>
            </c:sp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'G16'!$A$27:$A$28</c:f>
              <c:strCache>
                <c:ptCount val="2"/>
                <c:pt idx="0">
                  <c:v>Zuzeneko kudeaketaren bilketa</c:v>
                </c:pt>
                <c:pt idx="1">
                  <c:v>Zerga doikuntzak</c:v>
                </c:pt>
              </c:strCache>
            </c:strRef>
          </c:cat>
          <c:val>
            <c:numRef>
              <c:f>'G16'!$B$27:$B$28</c:f>
              <c:numCache>
                <c:formatCode>#,##0.00_ ;\-#,##0.00\ </c:formatCode>
                <c:ptCount val="2"/>
                <c:pt idx="0">
                  <c:v>2807276.9998872695</c:v>
                </c:pt>
                <c:pt idx="1">
                  <c:v>1133854.9955500001</c:v>
                </c:pt>
              </c:numCache>
            </c:numRef>
          </c:val>
          <c:extLst>
            <c:ext xmlns:c16="http://schemas.microsoft.com/office/drawing/2014/chart" uri="{C3380CC4-5D6E-409C-BE32-E72D297353CC}">
              <c16:uniqueId val="{00000002-326D-47E5-A85E-283BE9550719}"/>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u-ES"/>
              <a:t>2020</a:t>
            </a:r>
          </a:p>
        </c:rich>
      </c:tx>
      <c:overlay val="0"/>
    </c:title>
    <c:autoTitleDeleted val="0"/>
    <c:plotArea>
      <c:layout>
        <c:manualLayout>
          <c:layoutTarget val="inner"/>
          <c:xMode val="edge"/>
          <c:yMode val="edge"/>
          <c:x val="0.20935985770072174"/>
          <c:y val="0.24728285477632087"/>
          <c:w val="0.5812814872631803"/>
          <c:h val="0.64130498601331554"/>
        </c:manualLayout>
      </c:layout>
      <c:pieChart>
        <c:varyColors val="1"/>
        <c:ser>
          <c:idx val="0"/>
          <c:order val="0"/>
          <c:tx>
            <c:strRef>
              <c:f>'G16'!$C$25</c:f>
              <c:strCache>
                <c:ptCount val="1"/>
                <c:pt idx="0">
                  <c:v>2020</c:v>
                </c:pt>
              </c:strCache>
            </c:strRef>
          </c:tx>
          <c:explosion val="25"/>
          <c:dPt>
            <c:idx val="0"/>
            <c:bubble3D val="0"/>
            <c:extLst>
              <c:ext xmlns:c16="http://schemas.microsoft.com/office/drawing/2014/chart" uri="{C3380CC4-5D6E-409C-BE32-E72D297353CC}">
                <c16:uniqueId val="{00000000-CB71-4CAA-B509-65D6BA680AC1}"/>
              </c:ext>
            </c:extLst>
          </c:dPt>
          <c:dPt>
            <c:idx val="1"/>
            <c:bubble3D val="0"/>
            <c:explosion val="0"/>
            <c:extLst>
              <c:ext xmlns:c16="http://schemas.microsoft.com/office/drawing/2014/chart" uri="{C3380CC4-5D6E-409C-BE32-E72D297353CC}">
                <c16:uniqueId val="{00000002-CB71-4CAA-B509-65D6BA680AC1}"/>
              </c:ext>
            </c:extLst>
          </c:dPt>
          <c:dLbls>
            <c:numFmt formatCode="0.0%" sourceLinked="0"/>
            <c:spPr>
              <a:noFill/>
              <a:ln>
                <a:noFill/>
              </a:ln>
              <a:effectLst/>
            </c:sp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'G16'!$A$27:$A$28</c:f>
              <c:strCache>
                <c:ptCount val="2"/>
                <c:pt idx="0">
                  <c:v>Zuzeneko kudeaketaren bilketa</c:v>
                </c:pt>
                <c:pt idx="1">
                  <c:v>Zerga doikuntzak</c:v>
                </c:pt>
              </c:strCache>
            </c:strRef>
          </c:cat>
          <c:val>
            <c:numRef>
              <c:f>'G16'!$C$27:$C$28</c:f>
              <c:numCache>
                <c:formatCode>#,##0.00_ ;\-#,##0.00\ </c:formatCode>
                <c:ptCount val="2"/>
                <c:pt idx="0">
                  <c:v>2765478.4681132026</c:v>
                </c:pt>
                <c:pt idx="1">
                  <c:v>861600.13502000016</c:v>
                </c:pt>
              </c:numCache>
            </c:numRef>
          </c:val>
          <c:extLst>
            <c:ext xmlns:c16="http://schemas.microsoft.com/office/drawing/2014/chart" uri="{C3380CC4-5D6E-409C-BE32-E72D297353CC}">
              <c16:uniqueId val="{00000003-CB71-4CAA-B509-65D6BA680AC1}"/>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u-ES"/>
              <a:t>2019</a:t>
            </a:r>
          </a:p>
        </c:rich>
      </c:tx>
      <c:overlay val="0"/>
    </c:title>
    <c:autoTitleDeleted val="0"/>
    <c:plotArea>
      <c:layout>
        <c:manualLayout>
          <c:layoutTarget val="inner"/>
          <c:xMode val="edge"/>
          <c:yMode val="edge"/>
          <c:x val="0.20935985770072174"/>
          <c:y val="0.24728285477632087"/>
          <c:w val="0.5812814872631803"/>
          <c:h val="0.64130498601331554"/>
        </c:manualLayout>
      </c:layout>
      <c:pieChart>
        <c:varyColors val="1"/>
        <c:ser>
          <c:idx val="0"/>
          <c:order val="0"/>
          <c:tx>
            <c:strRef>
              <c:f>'G16'!$B$25</c:f>
              <c:strCache>
                <c:ptCount val="1"/>
                <c:pt idx="0">
                  <c:v>2019</c:v>
                </c:pt>
              </c:strCache>
            </c:strRef>
          </c:tx>
          <c:explosion val="25"/>
          <c:dPt>
            <c:idx val="0"/>
            <c:bubble3D val="0"/>
            <c:extLst>
              <c:ext xmlns:c16="http://schemas.microsoft.com/office/drawing/2014/chart" uri="{C3380CC4-5D6E-409C-BE32-E72D297353CC}">
                <c16:uniqueId val="{00000000-35E0-42BD-AF61-EDB76F7ACE2B}"/>
              </c:ext>
            </c:extLst>
          </c:dPt>
          <c:dPt>
            <c:idx val="1"/>
            <c:bubble3D val="0"/>
            <c:explosion val="0"/>
            <c:extLst>
              <c:ext xmlns:c16="http://schemas.microsoft.com/office/drawing/2014/chart" uri="{C3380CC4-5D6E-409C-BE32-E72D297353CC}">
                <c16:uniqueId val="{00000002-35E0-42BD-AF61-EDB76F7ACE2B}"/>
              </c:ext>
            </c:extLst>
          </c:dPt>
          <c:dLbls>
            <c:numFmt formatCode="0.0%" sourceLinked="0"/>
            <c:spPr>
              <a:noFill/>
              <a:ln>
                <a:noFill/>
              </a:ln>
              <a:effectLst/>
            </c:sp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'G16'!$A$27:$A$28</c:f>
              <c:strCache>
                <c:ptCount val="2"/>
                <c:pt idx="0">
                  <c:v>Zuzeneko kudeaketaren bilketa</c:v>
                </c:pt>
                <c:pt idx="1">
                  <c:v>Zerga doikuntzak</c:v>
                </c:pt>
              </c:strCache>
            </c:strRef>
          </c:cat>
          <c:val>
            <c:numRef>
              <c:f>'G16'!$B$27:$B$28</c:f>
              <c:numCache>
                <c:formatCode>#,##0.00_ ;\-#,##0.00\ </c:formatCode>
                <c:ptCount val="2"/>
                <c:pt idx="0">
                  <c:v>2807276.9998872695</c:v>
                </c:pt>
                <c:pt idx="1">
                  <c:v>1133854.9955500001</c:v>
                </c:pt>
              </c:numCache>
            </c:numRef>
          </c:val>
          <c:extLst>
            <c:ext xmlns:c16="http://schemas.microsoft.com/office/drawing/2014/chart" uri="{C3380CC4-5D6E-409C-BE32-E72D297353CC}">
              <c16:uniqueId val="{00000003-35E0-42BD-AF61-EDB76F7ACE2B}"/>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u-ES" sz="1000" b="1"/>
              <a:t>2020. urtea</a:t>
            </a:r>
          </a:p>
        </c:rich>
      </c:tx>
      <c:layout>
        <c:manualLayout>
          <c:xMode val="edge"/>
          <c:yMode val="edge"/>
          <c:x val="3.920219678951959E-2"/>
          <c:y val="4.2071197411003236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0"/>
          <c:y val="0.17799352750809061"/>
          <c:w val="1"/>
          <c:h val="0.45509364727467316"/>
        </c:manualLayout>
      </c:layout>
      <c:pie3DChart>
        <c:varyColors val="1"/>
        <c:ser>
          <c:idx val="0"/>
          <c:order val="0"/>
          <c:dLbls>
            <c:dLbl>
              <c:idx val="5"/>
              <c:layout>
                <c:manualLayout>
                  <c:x val="-6.4803555929295745E-3"/>
                  <c:y val="0"/>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A9-42AA-B858-C91D48E6625A}"/>
                </c:ext>
              </c:extLst>
            </c:dLbl>
            <c:dLbl>
              <c:idx val="6"/>
              <c:layout>
                <c:manualLayout>
                  <c:x val="-4.8602666946971811E-3"/>
                  <c:y val="-3.236245954692556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A9-42AA-B858-C91D48E6625A}"/>
                </c:ext>
              </c:extLst>
            </c:dLbl>
            <c:dLbl>
              <c:idx val="7"/>
              <c:layout>
                <c:manualLayout>
                  <c:x val="2.9161600168183088E-2"/>
                  <c:y val="-4.854368932038834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A9-42AA-B858-C91D48E6625A}"/>
                </c:ext>
              </c:extLst>
            </c:dLbl>
            <c:dLbl>
              <c:idx val="8"/>
              <c:layout>
                <c:manualLayout>
                  <c:x val="3.7262044659345114E-2"/>
                  <c:y val="-1.294498381877022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A9-42AA-B858-C91D48E6625A}"/>
                </c:ext>
              </c:extLst>
            </c:dLbl>
            <c:spPr>
              <a:noFill/>
              <a:ln>
                <a:noFill/>
              </a:ln>
              <a:effectLst/>
            </c:spPr>
            <c:dLblPos val="outEnd"/>
            <c:showLegendKey val="0"/>
            <c:showVal val="1"/>
            <c:showCatName val="0"/>
            <c:showSerName val="0"/>
            <c:showPercent val="0"/>
            <c:showBubbleSize val="0"/>
            <c:showLeaderLines val="1"/>
            <c:leaderLines>
              <c:spPr>
                <a:ln>
                  <a:noFill/>
                </a:ln>
              </c:spPr>
            </c:leaderLines>
            <c:extLst>
              <c:ext xmlns:c15="http://schemas.microsoft.com/office/drawing/2012/chart" uri="{CE6537A1-D6FC-4f65-9D91-7224C49458BB}"/>
            </c:extLst>
          </c:dLbls>
          <c:cat>
            <c:strRef>
              <c:f>'G20.'!$A$32:$A$38</c:f>
              <c:strCache>
                <c:ptCount val="7"/>
                <c:pt idx="0">
                  <c:v>Ziurtagiriak / ez betetzeak / errekerimenduak igortzea</c:v>
                </c:pt>
                <c:pt idx="1">
                  <c:v>Oinordetzari, Ondare Eskualdaketaren gaineko Zergari eta Egintza Juridiko Dokumentatuei buruzko informazioa eta autolikidazioak jasotzea</c:v>
                </c:pt>
                <c:pt idx="2">
                  <c:v>Ziurtagiri digitala, Cl@ve sistema</c:v>
                </c:pt>
                <c:pt idx="3">
                  <c:v>Bilketaren inguruko kudeaketak (geroratzea, premiamendu probidentziak eta abar)</c:v>
                </c:pt>
                <c:pt idx="4">
                  <c:v>PFEZaren gaineko kontsulta orokorrak (proposamenak, PIN, itzulketak, likidazioak)</c:v>
                </c:pt>
                <c:pt idx="5">
                  <c:v>Altak, bajak, datu baseen aldaketak</c:v>
                </c:pt>
                <c:pt idx="6">
                  <c:v>Beste kontzeptu batzuk</c:v>
                </c:pt>
              </c:strCache>
            </c:strRef>
          </c:cat>
          <c:val>
            <c:numRef>
              <c:f>'G20.'!$B$32:$B$38</c:f>
              <c:numCache>
                <c:formatCode>0.00%</c:formatCode>
                <c:ptCount val="7"/>
                <c:pt idx="0">
                  <c:v>0.37859999999999999</c:v>
                </c:pt>
                <c:pt idx="1">
                  <c:v>0.1958</c:v>
                </c:pt>
                <c:pt idx="2">
                  <c:v>0.1162</c:v>
                </c:pt>
                <c:pt idx="3">
                  <c:v>6.3E-2</c:v>
                </c:pt>
                <c:pt idx="4">
                  <c:v>5.6300000000000003E-2</c:v>
                </c:pt>
                <c:pt idx="5">
                  <c:v>5.04E-2</c:v>
                </c:pt>
                <c:pt idx="6">
                  <c:v>0.13969999999999999</c:v>
                </c:pt>
              </c:numCache>
            </c:numRef>
          </c:val>
          <c:extLst>
            <c:ext xmlns:c16="http://schemas.microsoft.com/office/drawing/2014/chart" uri="{C3380CC4-5D6E-409C-BE32-E72D297353CC}">
              <c16:uniqueId val="{00000004-93A9-42AA-B858-C91D48E6625A}"/>
            </c:ext>
          </c:extLst>
        </c:ser>
        <c:dLbls>
          <c:showLegendKey val="0"/>
          <c:showVal val="0"/>
          <c:showCatName val="0"/>
          <c:showSerName val="0"/>
          <c:showPercent val="0"/>
          <c:showBubbleSize val="0"/>
          <c:showLeaderLines val="1"/>
        </c:dLbls>
      </c:pie3DChart>
    </c:plotArea>
    <c:legend>
      <c:legendPos val="b"/>
      <c:layout>
        <c:manualLayout>
          <c:xMode val="edge"/>
          <c:yMode val="edge"/>
          <c:x val="8.6455320108647683E-3"/>
          <c:y val="0.81180414341411211"/>
          <c:w val="0.99135446798913518"/>
          <c:h val="0.18819585658588792"/>
        </c:manualLayout>
      </c:layout>
      <c:overlay val="0"/>
      <c:txPr>
        <a:bodyPr/>
        <a:lstStyle/>
        <a:p>
          <a:pPr>
            <a:defRPr sz="9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4427280108691"/>
          <c:y val="3.491848305508153E-2"/>
          <c:w val="0.82675351683835685"/>
          <c:h val="0.77544174783778019"/>
        </c:manualLayout>
      </c:layout>
      <c:lineChart>
        <c:grouping val="standard"/>
        <c:varyColors val="0"/>
        <c:ser>
          <c:idx val="1"/>
          <c:order val="0"/>
          <c:tx>
            <c:strRef>
              <c:f>'G21'!$B$26</c:f>
              <c:strCache>
                <c:ptCount val="1"/>
                <c:pt idx="0">
                  <c:v>Arreta jaso duten pertsonen kop.</c:v>
                </c:pt>
              </c:strCache>
            </c:strRef>
          </c:tx>
          <c:spPr>
            <a:ln>
              <a:solidFill>
                <a:srgbClr val="C00000"/>
              </a:solidFill>
            </a:ln>
          </c:spPr>
          <c:marker>
            <c:symbol val="none"/>
          </c:marker>
          <c:dLbls>
            <c:dLbl>
              <c:idx val="1"/>
              <c:layout>
                <c:manualLayout>
                  <c:x val="-1.8779342723004695E-2"/>
                  <c:y val="-5.4507337526205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36-426B-B098-B5D26FA62D4A}"/>
                </c:ext>
              </c:extLst>
            </c:dLbl>
            <c:dLbl>
              <c:idx val="2"/>
              <c:layout>
                <c:manualLayout>
                  <c:x val="-2.3474178403755826E-2"/>
                  <c:y val="-2.5157232704402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36-426B-B098-B5D26FA62D4A}"/>
                </c:ext>
              </c:extLst>
            </c:dLbl>
            <c:dLbl>
              <c:idx val="4"/>
              <c:layout>
                <c:manualLayout>
                  <c:x val="-2.3474178403755867E-2"/>
                  <c:y val="-4.19287211740041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36-426B-B098-B5D26FA62D4A}"/>
                </c:ext>
              </c:extLst>
            </c:dLbl>
            <c:dLbl>
              <c:idx val="5"/>
              <c:layout>
                <c:manualLayout>
                  <c:x val="-9.3896713615023476E-3"/>
                  <c:y val="-2.5157232704402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36-426B-B098-B5D26FA62D4A}"/>
                </c:ext>
              </c:extLst>
            </c:dLbl>
            <c:dLbl>
              <c:idx val="6"/>
              <c:layout>
                <c:manualLayout>
                  <c:x val="-2.3474178403755869E-3"/>
                  <c:y val="-3.77358490566037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36-426B-B098-B5D26FA62D4A}"/>
                </c:ext>
              </c:extLst>
            </c:dLbl>
            <c:dLbl>
              <c:idx val="7"/>
              <c:layout>
                <c:manualLayout>
                  <c:x val="0"/>
                  <c:y val="5.03144654088050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36-426B-B098-B5D26FA62D4A}"/>
                </c:ext>
              </c:extLst>
            </c:dLbl>
            <c:dLbl>
              <c:idx val="8"/>
              <c:layout>
                <c:manualLayout>
                  <c:x val="-1.3127049163383182E-2"/>
                  <c:y val="5.3200318573561285E-2"/>
                </c:manualLayout>
              </c:layout>
              <c:numFmt formatCode="#,##0" sourceLinked="0"/>
              <c:spPr/>
              <c:txPr>
                <a:bodyPr/>
                <a:lstStyle/>
                <a:p>
                  <a:pPr>
                    <a:defRPr sz="1000"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36-426B-B098-B5D26FA62D4A}"/>
                </c:ext>
              </c:extLst>
            </c:dLbl>
            <c:dLbl>
              <c:idx val="9"/>
              <c:layout>
                <c:manualLayout>
                  <c:x val="-3.7505854752523378E-3"/>
                  <c:y val="3.3250199108475764E-2"/>
                </c:manualLayout>
              </c:layout>
              <c:numFmt formatCode="#,##0" sourceLinked="0"/>
              <c:spPr>
                <a:noFill/>
                <a:ln>
                  <a:noFill/>
                </a:ln>
                <a:effectLst/>
              </c:spPr>
              <c:txPr>
                <a:bodyPr/>
                <a:lstStyle/>
                <a:p>
                  <a:pPr>
                    <a:defRPr sz="1000"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36-426B-B098-B5D26FA62D4A}"/>
                </c:ext>
              </c:extLst>
            </c:dLbl>
            <c:dLbl>
              <c:idx val="10"/>
              <c:layout>
                <c:manualLayout>
                  <c:x val="-4.1788905236585162E-2"/>
                  <c:y val="0.10453496062076813"/>
                </c:manualLayout>
              </c:layout>
              <c:numFmt formatCode="#,##0" sourceLinked="0"/>
              <c:spPr>
                <a:noFill/>
                <a:ln>
                  <a:noFill/>
                </a:ln>
                <a:effectLst/>
              </c:spPr>
              <c:txPr>
                <a:bodyPr/>
                <a:lstStyle/>
                <a:p>
                  <a:pPr>
                    <a:defRPr sz="1000"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B-40AD-9B93-6F77FF776FCC}"/>
                </c:ext>
              </c:extLst>
            </c:dLbl>
            <c:dLbl>
              <c:idx val="11"/>
              <c:numFmt formatCode="#,##0" sourceLinked="0"/>
              <c:spPr>
                <a:noFill/>
                <a:ln>
                  <a:noFill/>
                </a:ln>
                <a:effectLst/>
              </c:spPr>
              <c:txPr>
                <a:bodyPr/>
                <a:lstStyle/>
                <a:p>
                  <a:pPr>
                    <a:defRPr sz="1000" b="1"/>
                  </a:pPr>
                  <a:endParaRPr lang="es-ES"/>
                </a:p>
              </c:txPr>
              <c:showLegendKey val="0"/>
              <c:showVal val="1"/>
              <c:showCatName val="0"/>
              <c:showSerName val="0"/>
              <c:showPercent val="0"/>
              <c:showBubbleSize val="0"/>
              <c:extLst>
                <c:ext xmlns:c16="http://schemas.microsoft.com/office/drawing/2014/chart" uri="{C3380CC4-5D6E-409C-BE32-E72D297353CC}">
                  <c16:uniqueId val="{00000000-B6D3-4395-8E0D-FB8D52B21DCA}"/>
                </c:ext>
              </c:extLst>
            </c:dLbl>
            <c:numFmt formatCode="#,##0" sourceLinked="0"/>
            <c:spPr>
              <a:noFill/>
              <a:ln>
                <a:noFill/>
              </a:ln>
              <a:effectLst/>
            </c:spPr>
            <c:txPr>
              <a:bodyPr/>
              <a:lstStyle/>
              <a:p>
                <a:pPr>
                  <a:defRPr sz="10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'G21'!$A$27:$A$38</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'G21'!$B$27:$B$38</c:f>
              <c:numCache>
                <c:formatCode>#,##0_ ;\-#,##0\ </c:formatCode>
                <c:ptCount val="12"/>
                <c:pt idx="0">
                  <c:v>86679</c:v>
                </c:pt>
                <c:pt idx="1">
                  <c:v>76275</c:v>
                </c:pt>
                <c:pt idx="2">
                  <c:v>75838</c:v>
                </c:pt>
                <c:pt idx="3">
                  <c:v>70229</c:v>
                </c:pt>
                <c:pt idx="4">
                  <c:v>76655</c:v>
                </c:pt>
                <c:pt idx="5">
                  <c:v>75449</c:v>
                </c:pt>
                <c:pt idx="6">
                  <c:v>71759</c:v>
                </c:pt>
                <c:pt idx="7">
                  <c:v>70153</c:v>
                </c:pt>
                <c:pt idx="8">
                  <c:v>67654</c:v>
                </c:pt>
                <c:pt idx="9">
                  <c:v>64880</c:v>
                </c:pt>
                <c:pt idx="10">
                  <c:v>64260</c:v>
                </c:pt>
                <c:pt idx="11">
                  <c:v>33930</c:v>
                </c:pt>
              </c:numCache>
            </c:numRef>
          </c:val>
          <c:smooth val="0"/>
          <c:extLst>
            <c:ext xmlns:c16="http://schemas.microsoft.com/office/drawing/2014/chart" uri="{C3380CC4-5D6E-409C-BE32-E72D297353CC}">
              <c16:uniqueId val="{00000008-5536-426B-B098-B5D26FA62D4A}"/>
            </c:ext>
          </c:extLst>
        </c:ser>
        <c:dLbls>
          <c:showLegendKey val="0"/>
          <c:showVal val="0"/>
          <c:showCatName val="0"/>
          <c:showSerName val="0"/>
          <c:showPercent val="0"/>
          <c:showBubbleSize val="0"/>
        </c:dLbls>
        <c:smooth val="0"/>
        <c:axId val="145740928"/>
        <c:axId val="145742464"/>
      </c:lineChart>
      <c:catAx>
        <c:axId val="145740928"/>
        <c:scaling>
          <c:orientation val="minMax"/>
        </c:scaling>
        <c:delete val="0"/>
        <c:axPos val="b"/>
        <c:numFmt formatCode="General" sourceLinked="1"/>
        <c:majorTickMark val="out"/>
        <c:minorTickMark val="none"/>
        <c:tickLblPos val="nextTo"/>
        <c:crossAx val="145742464"/>
        <c:crosses val="autoZero"/>
        <c:auto val="1"/>
        <c:lblAlgn val="ctr"/>
        <c:lblOffset val="100"/>
        <c:noMultiLvlLbl val="0"/>
      </c:catAx>
      <c:valAx>
        <c:axId val="145742464"/>
        <c:scaling>
          <c:orientation val="minMax"/>
          <c:max val="90000"/>
          <c:min val="30000"/>
        </c:scaling>
        <c:delete val="0"/>
        <c:axPos val="l"/>
        <c:majorGridlines>
          <c:spPr>
            <a:ln>
              <a:solidFill>
                <a:schemeClr val="bg1">
                  <a:lumMod val="85000"/>
                </a:schemeClr>
              </a:solidFill>
            </a:ln>
          </c:spPr>
        </c:majorGridlines>
        <c:numFmt formatCode="#,##0_ ;\-#,##0\ " sourceLinked="1"/>
        <c:majorTickMark val="out"/>
        <c:minorTickMark val="none"/>
        <c:tickLblPos val="nextTo"/>
        <c:crossAx val="145740928"/>
        <c:crosses val="autoZero"/>
        <c:crossBetween val="between"/>
        <c:majorUnit val="10000"/>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97039673582774E-2"/>
          <c:y val="4.4973360298633837E-2"/>
          <c:w val="0.88802875932707048"/>
          <c:h val="0.80790211535651102"/>
        </c:manualLayout>
      </c:layout>
      <c:lineChart>
        <c:grouping val="standard"/>
        <c:varyColors val="0"/>
        <c:ser>
          <c:idx val="1"/>
          <c:order val="0"/>
          <c:tx>
            <c:strRef>
              <c:f>'G22'!$B$25</c:f>
              <c:strCache>
                <c:ptCount val="1"/>
                <c:pt idx="0">
                  <c:v>Arreta jaso duten pertsonen kop.</c:v>
                </c:pt>
              </c:strCache>
            </c:strRef>
          </c:tx>
          <c:spPr>
            <a:ln>
              <a:solidFill>
                <a:srgbClr val="C00000"/>
              </a:solidFill>
            </a:ln>
          </c:spPr>
          <c:marker>
            <c:symbol val="none"/>
          </c:marker>
          <c:dLbls>
            <c:dLbl>
              <c:idx val="3"/>
              <c:layout>
                <c:manualLayout>
                  <c:x val="4.9529470034670627E-3"/>
                  <c:y val="2.4968789013732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EB-4158-9000-AB057D559055}"/>
                </c:ext>
              </c:extLst>
            </c:dLbl>
            <c:dLbl>
              <c:idx val="5"/>
              <c:layout>
                <c:manualLayout>
                  <c:x val="-1.4858841010401098E-2"/>
                  <c:y val="-4.99375780274656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EB-4158-9000-AB057D559055}"/>
                </c:ext>
              </c:extLst>
            </c:dLbl>
            <c:dLbl>
              <c:idx val="6"/>
              <c:layout>
                <c:manualLayout>
                  <c:x val="-1.4858841010401188E-2"/>
                  <c:y val="-4.161464835622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EB-4158-9000-AB057D559055}"/>
                </c:ext>
              </c:extLst>
            </c:dLbl>
            <c:dLbl>
              <c:idx val="7"/>
              <c:layout>
                <c:manualLayout>
                  <c:x val="0"/>
                  <c:y val="3.74531835205992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EB-4158-9000-AB057D559055}"/>
                </c:ext>
              </c:extLst>
            </c:dLbl>
            <c:dLbl>
              <c:idx val="8"/>
              <c:layout>
                <c:manualLayout>
                  <c:x val="0"/>
                  <c:y val="-1.0554089709762541E-2"/>
                </c:manualLayout>
              </c:layout>
              <c:numFmt formatCode="#,##0" sourceLinked="0"/>
              <c:spPr/>
              <c:txPr>
                <a:bodyPr/>
                <a:lstStyle/>
                <a:p>
                  <a:pPr>
                    <a:defRPr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EB-4158-9000-AB057D559055}"/>
                </c:ext>
              </c:extLst>
            </c:dLbl>
            <c:dLbl>
              <c:idx val="9"/>
              <c:layout>
                <c:manualLayout>
                  <c:x val="-2.3496461299150798E-2"/>
                  <c:y val="5.4213512347573149E-2"/>
                </c:manualLayout>
              </c:layout>
              <c:numFmt formatCode="#,##0" sourceLinked="0"/>
              <c:spPr>
                <a:noFill/>
                <a:ln>
                  <a:noFill/>
                </a:ln>
                <a:effectLst/>
              </c:spPr>
              <c:txPr>
                <a:bodyPr/>
                <a:lstStyle/>
                <a:p>
                  <a:pPr>
                    <a:defRPr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EB-4158-9000-AB057D559055}"/>
                </c:ext>
              </c:extLst>
            </c:dLbl>
            <c:dLbl>
              <c:idx val="10"/>
              <c:numFmt formatCode="#,##0" sourceLinked="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CBD0-40BF-9099-4D6087ADE9CE}"/>
                </c:ext>
              </c:extLst>
            </c:dLbl>
            <c:dLbl>
              <c:idx val="11"/>
              <c:layout>
                <c:manualLayout>
                  <c:x val="0"/>
                  <c:y val="-1.5991047028284376E-2"/>
                </c:manualLayout>
              </c:layout>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CF-4D77-8B25-FA6295E4BB32}"/>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'G22'!$A$26:$A$37</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'G22'!$B$26:$B$37</c:f>
              <c:numCache>
                <c:formatCode>#,##0_ ;\-#,##0\ </c:formatCode>
                <c:ptCount val="12"/>
                <c:pt idx="0">
                  <c:v>14908</c:v>
                </c:pt>
                <c:pt idx="1">
                  <c:v>15668</c:v>
                </c:pt>
                <c:pt idx="2">
                  <c:v>13556</c:v>
                </c:pt>
                <c:pt idx="3">
                  <c:v>14643</c:v>
                </c:pt>
                <c:pt idx="4">
                  <c:v>15229</c:v>
                </c:pt>
                <c:pt idx="5">
                  <c:v>16659</c:v>
                </c:pt>
                <c:pt idx="6">
                  <c:v>16114</c:v>
                </c:pt>
                <c:pt idx="7">
                  <c:v>15926</c:v>
                </c:pt>
                <c:pt idx="8">
                  <c:v>17460</c:v>
                </c:pt>
                <c:pt idx="9">
                  <c:v>16732</c:v>
                </c:pt>
                <c:pt idx="10">
                  <c:v>16880</c:v>
                </c:pt>
                <c:pt idx="11">
                  <c:v>5046</c:v>
                </c:pt>
              </c:numCache>
            </c:numRef>
          </c:val>
          <c:smooth val="0"/>
          <c:extLst>
            <c:ext xmlns:c16="http://schemas.microsoft.com/office/drawing/2014/chart" uri="{C3380CC4-5D6E-409C-BE32-E72D297353CC}">
              <c16:uniqueId val="{00000006-1BEB-4158-9000-AB057D559055}"/>
            </c:ext>
          </c:extLst>
        </c:ser>
        <c:dLbls>
          <c:showLegendKey val="0"/>
          <c:showVal val="0"/>
          <c:showCatName val="0"/>
          <c:showSerName val="0"/>
          <c:showPercent val="0"/>
          <c:showBubbleSize val="0"/>
        </c:dLbls>
        <c:smooth val="0"/>
        <c:axId val="145920000"/>
        <c:axId val="145921536"/>
      </c:lineChart>
      <c:catAx>
        <c:axId val="145920000"/>
        <c:scaling>
          <c:orientation val="minMax"/>
        </c:scaling>
        <c:delete val="0"/>
        <c:axPos val="b"/>
        <c:numFmt formatCode="General" sourceLinked="1"/>
        <c:majorTickMark val="out"/>
        <c:minorTickMark val="none"/>
        <c:tickLblPos val="nextTo"/>
        <c:crossAx val="145921536"/>
        <c:crosses val="autoZero"/>
        <c:auto val="1"/>
        <c:lblAlgn val="ctr"/>
        <c:lblOffset val="100"/>
        <c:noMultiLvlLbl val="0"/>
      </c:catAx>
      <c:valAx>
        <c:axId val="145921536"/>
        <c:scaling>
          <c:orientation val="minMax"/>
          <c:max val="18000"/>
          <c:min val="5000"/>
        </c:scaling>
        <c:delete val="0"/>
        <c:axPos val="l"/>
        <c:majorGridlines>
          <c:spPr>
            <a:ln>
              <a:solidFill>
                <a:schemeClr val="bg1">
                  <a:lumMod val="85000"/>
                </a:schemeClr>
              </a:solidFill>
            </a:ln>
          </c:spPr>
        </c:majorGridlines>
        <c:numFmt formatCode="#,##0_ ;\-#,##0\ " sourceLinked="1"/>
        <c:majorTickMark val="out"/>
        <c:minorTickMark val="none"/>
        <c:tickLblPos val="nextTo"/>
        <c:crossAx val="145920000"/>
        <c:crosses val="autoZero"/>
        <c:crossBetween val="between"/>
        <c:majorUnit val="2000"/>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20058588402318E-2"/>
          <c:y val="5.5062644251946957E-2"/>
          <c:w val="0.88739556841879697"/>
          <c:h val="0.79401898982980024"/>
        </c:manualLayout>
      </c:layout>
      <c:barChart>
        <c:barDir val="col"/>
        <c:grouping val="clustered"/>
        <c:varyColors val="0"/>
        <c:ser>
          <c:idx val="1"/>
          <c:order val="0"/>
          <c:tx>
            <c:strRef>
              <c:f>'G24'!$B$26</c:f>
              <c:strCache>
                <c:ptCount val="1"/>
                <c:pt idx="0">
                  <c:v>Jasotako deiak</c:v>
                </c:pt>
              </c:strCache>
            </c:strRef>
          </c:tx>
          <c:spPr>
            <a:solidFill>
              <a:srgbClr val="C00000"/>
            </a:solidFill>
          </c:spPr>
          <c:invertIfNegative val="0"/>
          <c:dLbls>
            <c:dLbl>
              <c:idx val="8"/>
              <c:numFmt formatCode="#,##0" sourceLinked="0"/>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A11C-47FD-8936-17DB3474465E}"/>
                </c:ext>
              </c:extLst>
            </c:dLbl>
            <c:dLbl>
              <c:idx val="9"/>
              <c:numFmt formatCode="#,##0" sourceLinked="0"/>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1-A11C-47FD-8936-17DB3474465E}"/>
                </c:ext>
              </c:extLst>
            </c:dLbl>
            <c:dLbl>
              <c:idx val="10"/>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9CC6-4AB7-B9D5-B4EAA27657E1}"/>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'G24'!$A$27:$A$38</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'G24'!$B$27:$B$38</c:f>
              <c:numCache>
                <c:formatCode>#,##0_ ;\-#,##0\ </c:formatCode>
                <c:ptCount val="12"/>
                <c:pt idx="0">
                  <c:v>211853</c:v>
                </c:pt>
                <c:pt idx="1">
                  <c:v>207792</c:v>
                </c:pt>
                <c:pt idx="2">
                  <c:v>196404</c:v>
                </c:pt>
                <c:pt idx="3">
                  <c:v>219248</c:v>
                </c:pt>
                <c:pt idx="4">
                  <c:v>236699</c:v>
                </c:pt>
                <c:pt idx="5">
                  <c:v>211105</c:v>
                </c:pt>
                <c:pt idx="6">
                  <c:v>186996</c:v>
                </c:pt>
                <c:pt idx="7">
                  <c:v>154893</c:v>
                </c:pt>
                <c:pt idx="8">
                  <c:v>156929</c:v>
                </c:pt>
                <c:pt idx="9">
                  <c:v>165661</c:v>
                </c:pt>
                <c:pt idx="10">
                  <c:v>168389</c:v>
                </c:pt>
                <c:pt idx="11">
                  <c:v>212735</c:v>
                </c:pt>
              </c:numCache>
            </c:numRef>
          </c:val>
          <c:extLst>
            <c:ext xmlns:c16="http://schemas.microsoft.com/office/drawing/2014/chart" uri="{C3380CC4-5D6E-409C-BE32-E72D297353CC}">
              <c16:uniqueId val="{00000002-A11C-47FD-8936-17DB3474465E}"/>
            </c:ext>
          </c:extLst>
        </c:ser>
        <c:dLbls>
          <c:showLegendKey val="0"/>
          <c:showVal val="0"/>
          <c:showCatName val="0"/>
          <c:showSerName val="0"/>
          <c:showPercent val="0"/>
          <c:showBubbleSize val="0"/>
        </c:dLbls>
        <c:gapWidth val="75"/>
        <c:overlap val="-25"/>
        <c:axId val="146098816"/>
        <c:axId val="146116992"/>
      </c:barChart>
      <c:catAx>
        <c:axId val="146098816"/>
        <c:scaling>
          <c:orientation val="minMax"/>
        </c:scaling>
        <c:delete val="0"/>
        <c:axPos val="b"/>
        <c:numFmt formatCode="General" sourceLinked="1"/>
        <c:majorTickMark val="none"/>
        <c:minorTickMark val="none"/>
        <c:tickLblPos val="nextTo"/>
        <c:crossAx val="146116992"/>
        <c:crosses val="autoZero"/>
        <c:auto val="1"/>
        <c:lblAlgn val="ctr"/>
        <c:lblOffset val="100"/>
        <c:noMultiLvlLbl val="0"/>
      </c:catAx>
      <c:valAx>
        <c:axId val="146116992"/>
        <c:scaling>
          <c:orientation val="minMax"/>
          <c:min val="0"/>
        </c:scaling>
        <c:delete val="0"/>
        <c:axPos val="l"/>
        <c:majorGridlines>
          <c:spPr>
            <a:ln>
              <a:solidFill>
                <a:schemeClr val="bg1">
                  <a:lumMod val="85000"/>
                </a:schemeClr>
              </a:solidFill>
            </a:ln>
          </c:spPr>
        </c:majorGridlines>
        <c:numFmt formatCode="#,##0_ ;\-#,##0\ " sourceLinked="1"/>
        <c:majorTickMark val="none"/>
        <c:minorTickMark val="none"/>
        <c:tickLblPos val="nextTo"/>
        <c:crossAx val="14609881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20058588402318E-2"/>
          <c:y val="5.5062644251946957E-2"/>
          <c:w val="0.88739556841879697"/>
          <c:h val="0.79401898982980024"/>
        </c:manualLayout>
      </c:layout>
      <c:barChart>
        <c:barDir val="col"/>
        <c:grouping val="clustered"/>
        <c:varyColors val="0"/>
        <c:ser>
          <c:idx val="1"/>
          <c:order val="0"/>
          <c:tx>
            <c:strRef>
              <c:f>'G24'!$B$26</c:f>
              <c:strCache>
                <c:ptCount val="1"/>
                <c:pt idx="0">
                  <c:v>Jasotako deiak</c:v>
                </c:pt>
              </c:strCache>
            </c:strRef>
          </c:tx>
          <c:spPr>
            <a:solidFill>
              <a:srgbClr val="C00000"/>
            </a:solidFill>
          </c:spPr>
          <c:invertIfNegative val="0"/>
          <c:dLbls>
            <c:dLbl>
              <c:idx val="8"/>
              <c:numFmt formatCode="#,##0" sourceLinked="0"/>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775F-4079-84A7-8F1832220B5D}"/>
                </c:ext>
              </c:extLst>
            </c:dLbl>
            <c:dLbl>
              <c:idx val="9"/>
              <c:numFmt formatCode="#,##0" sourceLinked="0"/>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1-775F-4079-84A7-8F1832220B5D}"/>
                </c:ext>
              </c:extLst>
            </c:dLbl>
            <c:dLbl>
              <c:idx val="11"/>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2-775F-4079-84A7-8F1832220B5D}"/>
                </c:ext>
              </c:extLst>
            </c:dLbl>
            <c:numFmt formatCode="#,##0" sourceLinked="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'G24'!$A$27:$A$38</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'G24'!$B$27:$B$38</c:f>
              <c:numCache>
                <c:formatCode>#,##0_ ;\-#,##0\ </c:formatCode>
                <c:ptCount val="12"/>
                <c:pt idx="0">
                  <c:v>211853</c:v>
                </c:pt>
                <c:pt idx="1">
                  <c:v>207792</c:v>
                </c:pt>
                <c:pt idx="2">
                  <c:v>196404</c:v>
                </c:pt>
                <c:pt idx="3">
                  <c:v>219248</c:v>
                </c:pt>
                <c:pt idx="4">
                  <c:v>236699</c:v>
                </c:pt>
                <c:pt idx="5">
                  <c:v>211105</c:v>
                </c:pt>
                <c:pt idx="6">
                  <c:v>186996</c:v>
                </c:pt>
                <c:pt idx="7">
                  <c:v>154893</c:v>
                </c:pt>
                <c:pt idx="8">
                  <c:v>156929</c:v>
                </c:pt>
                <c:pt idx="9">
                  <c:v>165661</c:v>
                </c:pt>
                <c:pt idx="10">
                  <c:v>168389</c:v>
                </c:pt>
                <c:pt idx="11">
                  <c:v>212735</c:v>
                </c:pt>
              </c:numCache>
            </c:numRef>
          </c:val>
          <c:extLst>
            <c:ext xmlns:c16="http://schemas.microsoft.com/office/drawing/2014/chart" uri="{C3380CC4-5D6E-409C-BE32-E72D297353CC}">
              <c16:uniqueId val="{00000003-775F-4079-84A7-8F1832220B5D}"/>
            </c:ext>
          </c:extLst>
        </c:ser>
        <c:dLbls>
          <c:showLegendKey val="0"/>
          <c:showVal val="0"/>
          <c:showCatName val="0"/>
          <c:showSerName val="0"/>
          <c:showPercent val="0"/>
          <c:showBubbleSize val="0"/>
        </c:dLbls>
        <c:gapWidth val="75"/>
        <c:overlap val="-25"/>
        <c:axId val="146098816"/>
        <c:axId val="146116992"/>
      </c:barChart>
      <c:catAx>
        <c:axId val="146098816"/>
        <c:scaling>
          <c:orientation val="minMax"/>
        </c:scaling>
        <c:delete val="0"/>
        <c:axPos val="b"/>
        <c:numFmt formatCode="General" sourceLinked="1"/>
        <c:majorTickMark val="none"/>
        <c:minorTickMark val="none"/>
        <c:tickLblPos val="nextTo"/>
        <c:crossAx val="146116992"/>
        <c:crosses val="autoZero"/>
        <c:auto val="1"/>
        <c:lblAlgn val="ctr"/>
        <c:lblOffset val="100"/>
        <c:noMultiLvlLbl val="0"/>
      </c:catAx>
      <c:valAx>
        <c:axId val="146116992"/>
        <c:scaling>
          <c:orientation val="minMax"/>
          <c:min val="0"/>
        </c:scaling>
        <c:delete val="0"/>
        <c:axPos val="l"/>
        <c:majorGridlines>
          <c:spPr>
            <a:ln>
              <a:solidFill>
                <a:schemeClr val="bg1">
                  <a:lumMod val="85000"/>
                </a:schemeClr>
              </a:solidFill>
            </a:ln>
          </c:spPr>
        </c:majorGridlines>
        <c:numFmt formatCode="#,##0" sourceLinked="0"/>
        <c:majorTickMark val="none"/>
        <c:minorTickMark val="none"/>
        <c:tickLblPos val="nextTo"/>
        <c:crossAx val="14609881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'G25'!$B$30</c:f>
              <c:strCache>
                <c:ptCount val="1"/>
                <c:pt idx="0">
                  <c:v>Egunean artatutako telefono deiak</c:v>
                </c:pt>
              </c:strCache>
            </c:strRef>
          </c:tx>
          <c:spPr>
            <a:ln>
              <a:solidFill>
                <a:srgbClr val="C00000"/>
              </a:solidFill>
            </a:ln>
          </c:spPr>
          <c:marker>
            <c:symbol val="none"/>
          </c:marker>
          <c:dLbls>
            <c:dLbl>
              <c:idx val="0"/>
              <c:layout>
                <c:manualLayout>
                  <c:x val="-3.0451332245785775E-2"/>
                  <c:y val="-4.4382808127062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25-454B-8A9E-70C318A2F742}"/>
                </c:ext>
              </c:extLst>
            </c:dLbl>
            <c:dLbl>
              <c:idx val="1"/>
              <c:layout>
                <c:manualLayout>
                  <c:x val="-8.7003806416530716E-3"/>
                  <c:y val="-2.95885387513752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25-454B-8A9E-70C318A2F742}"/>
                </c:ext>
              </c:extLst>
            </c:dLbl>
            <c:dLbl>
              <c:idx val="3"/>
              <c:layout>
                <c:manualLayout>
                  <c:x val="-1.3050570962479609E-2"/>
                  <c:y val="-7.3971346878438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25-454B-8A9E-70C318A2F742}"/>
                </c:ext>
              </c:extLst>
            </c:dLbl>
            <c:dLbl>
              <c:idx val="5"/>
              <c:layout>
                <c:manualLayout>
                  <c:x val="0"/>
                  <c:y val="-4.4382808127062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25-454B-8A9E-70C318A2F742}"/>
                </c:ext>
              </c:extLst>
            </c:dLbl>
            <c:dLbl>
              <c:idx val="6"/>
              <c:layout>
                <c:manualLayout>
                  <c:x val="-1.0875475802066341E-2"/>
                  <c:y val="-2.5889971407453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25-454B-8A9E-70C318A2F742}"/>
                </c:ext>
              </c:extLst>
            </c:dLbl>
            <c:dLbl>
              <c:idx val="7"/>
              <c:layout>
                <c:manualLayout>
                  <c:x val="0"/>
                  <c:y val="-2.21914040635314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25-454B-8A9E-70C318A2F742}"/>
                </c:ext>
              </c:extLst>
            </c:dLbl>
            <c:dLbl>
              <c:idx val="8"/>
              <c:layout>
                <c:manualLayout>
                  <c:x val="6.3352283592091104E-3"/>
                  <c:y val="-6.0157671846367406E-17"/>
                </c:manualLayout>
              </c:layout>
              <c:numFmt formatCode="#,##0" sourceLinked="0"/>
              <c:spPr/>
              <c:txPr>
                <a:bodyPr/>
                <a:lstStyle/>
                <a:p>
                  <a:pPr>
                    <a:defRPr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25-454B-8A9E-70C318A2F742}"/>
                </c:ext>
              </c:extLst>
            </c:dLbl>
            <c:dLbl>
              <c:idx val="9"/>
              <c:numFmt formatCode="#,##0" sourceLinked="0"/>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7-E325-454B-8A9E-70C318A2F742}"/>
                </c:ext>
              </c:extLst>
            </c:dLbl>
            <c:dLbl>
              <c:idx val="10"/>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AD56-4B16-B5BB-F6D586161A19}"/>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'G25'!$A$31:$A$42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'G25'!$B$31:$B$42</c:f>
              <c:numCache>
                <c:formatCode>#,##0_ ;\-#,##0\ </c:formatCode>
                <c:ptCount val="12"/>
                <c:pt idx="0">
                  <c:v>835</c:v>
                </c:pt>
                <c:pt idx="1">
                  <c:v>831</c:v>
                </c:pt>
                <c:pt idx="2">
                  <c:v>790</c:v>
                </c:pt>
                <c:pt idx="3">
                  <c:v>874</c:v>
                </c:pt>
                <c:pt idx="4">
                  <c:v>936</c:v>
                </c:pt>
                <c:pt idx="5">
                  <c:v>845</c:v>
                </c:pt>
                <c:pt idx="6">
                  <c:v>729</c:v>
                </c:pt>
                <c:pt idx="7">
                  <c:v>728</c:v>
                </c:pt>
                <c:pt idx="8">
                  <c:v>721</c:v>
                </c:pt>
                <c:pt idx="9">
                  <c:v>670</c:v>
                </c:pt>
                <c:pt idx="10">
                  <c:v>705</c:v>
                </c:pt>
                <c:pt idx="11">
                  <c:v>901</c:v>
                </c:pt>
              </c:numCache>
            </c:numRef>
          </c:val>
          <c:smooth val="0"/>
          <c:extLst>
            <c:ext xmlns:c16="http://schemas.microsoft.com/office/drawing/2014/chart" uri="{C3380CC4-5D6E-409C-BE32-E72D297353CC}">
              <c16:uniqueId val="{00000008-E325-454B-8A9E-70C318A2F742}"/>
            </c:ext>
          </c:extLst>
        </c:ser>
        <c:dLbls>
          <c:showLegendKey val="0"/>
          <c:showVal val="0"/>
          <c:showCatName val="0"/>
          <c:showSerName val="0"/>
          <c:showPercent val="0"/>
          <c:showBubbleSize val="0"/>
        </c:dLbls>
        <c:smooth val="0"/>
        <c:axId val="146159104"/>
        <c:axId val="146160640"/>
      </c:lineChart>
      <c:catAx>
        <c:axId val="146159104"/>
        <c:scaling>
          <c:orientation val="minMax"/>
        </c:scaling>
        <c:delete val="0"/>
        <c:axPos val="b"/>
        <c:numFmt formatCode="General" sourceLinked="1"/>
        <c:majorTickMark val="out"/>
        <c:minorTickMark val="none"/>
        <c:tickLblPos val="nextTo"/>
        <c:crossAx val="146160640"/>
        <c:crosses val="autoZero"/>
        <c:auto val="1"/>
        <c:lblAlgn val="ctr"/>
        <c:lblOffset val="100"/>
        <c:noMultiLvlLbl val="0"/>
      </c:catAx>
      <c:valAx>
        <c:axId val="146160640"/>
        <c:scaling>
          <c:orientation val="minMax"/>
          <c:max val="1000"/>
          <c:min val="500"/>
        </c:scaling>
        <c:delete val="0"/>
        <c:axPos val="l"/>
        <c:majorGridlines>
          <c:spPr>
            <a:ln>
              <a:solidFill>
                <a:schemeClr val="bg1">
                  <a:lumMod val="85000"/>
                </a:schemeClr>
              </a:solidFill>
            </a:ln>
          </c:spPr>
        </c:majorGridlines>
        <c:numFmt formatCode="#,##0_ ;\-#,##0\ " sourceLinked="1"/>
        <c:majorTickMark val="out"/>
        <c:minorTickMark val="none"/>
        <c:tickLblPos val="nextTo"/>
        <c:crossAx val="146159104"/>
        <c:crosses val="autoZero"/>
        <c:crossBetween val="between"/>
        <c:majorUnit val="100"/>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2669808792543"/>
          <c:y val="0.25207790328230945"/>
          <c:w val="0.86474073862913925"/>
          <c:h val="0.53462676190643654"/>
        </c:manualLayout>
      </c:layout>
      <c:barChart>
        <c:barDir val="col"/>
        <c:grouping val="clustered"/>
        <c:varyColors val="0"/>
        <c:ser>
          <c:idx val="0"/>
          <c:order val="0"/>
          <c:tx>
            <c:strRef>
              <c:f>'CyG3'!$B$3:$C$3</c:f>
              <c:strCache>
                <c:ptCount val="1"/>
                <c:pt idx="0">
                  <c:v>2019</c:v>
                </c:pt>
              </c:strCache>
            </c:strRef>
          </c:tx>
          <c:spPr>
            <a:solidFill>
              <a:schemeClr val="accent2">
                <a:lumMod val="60000"/>
                <a:lumOff val="40000"/>
              </a:schemeClr>
            </a:solidFill>
            <a:ln w="25400">
              <a:noFill/>
            </a:ln>
          </c:spPr>
          <c:invertIfNegative val="0"/>
          <c:cat>
            <c:strRef>
              <c:f>'CyG3'!$A$5:$A$8</c:f>
              <c:strCache>
                <c:ptCount val="4"/>
                <c:pt idx="0">
                  <c:v>Langile gastuak</c:v>
                </c:pt>
                <c:pt idx="1">
                  <c:v>Ondasun eta zerbitzuengatiko gastu arruntak</c:v>
                </c:pt>
                <c:pt idx="2">
                  <c:v>Finantza gastuak</c:v>
                </c:pt>
                <c:pt idx="3">
                  <c:v>Inbertsio errealak</c:v>
                </c:pt>
              </c:strCache>
            </c:strRef>
          </c:cat>
          <c:val>
            <c:numRef>
              <c:f>'CyG3'!$B$5:$B$8</c:f>
              <c:numCache>
                <c:formatCode>#,##0.00</c:formatCode>
                <c:ptCount val="4"/>
                <c:pt idx="0">
                  <c:v>16718.03</c:v>
                </c:pt>
                <c:pt idx="1">
                  <c:v>6859.08</c:v>
                </c:pt>
                <c:pt idx="2">
                  <c:v>1686.22</c:v>
                </c:pt>
                <c:pt idx="3">
                  <c:v>1568.63</c:v>
                </c:pt>
              </c:numCache>
            </c:numRef>
          </c:val>
          <c:extLst>
            <c:ext xmlns:c16="http://schemas.microsoft.com/office/drawing/2014/chart" uri="{C3380CC4-5D6E-409C-BE32-E72D297353CC}">
              <c16:uniqueId val="{00000000-1365-4553-8EA8-CE66A7DD6050}"/>
            </c:ext>
          </c:extLst>
        </c:ser>
        <c:ser>
          <c:idx val="1"/>
          <c:order val="1"/>
          <c:tx>
            <c:strRef>
              <c:f>'CyG3'!$D$3:$E$3</c:f>
              <c:strCache>
                <c:ptCount val="1"/>
                <c:pt idx="0">
                  <c:v>2020</c:v>
                </c:pt>
              </c:strCache>
            </c:strRef>
          </c:tx>
          <c:spPr>
            <a:solidFill>
              <a:srgbClr val="C00000"/>
            </a:solidFill>
            <a:ln w="25400">
              <a:noFill/>
            </a:ln>
          </c:spPr>
          <c:invertIfNegative val="0"/>
          <c:cat>
            <c:strRef>
              <c:f>'CyG3'!$A$5:$A$8</c:f>
              <c:strCache>
                <c:ptCount val="4"/>
                <c:pt idx="0">
                  <c:v>Langile gastuak</c:v>
                </c:pt>
                <c:pt idx="1">
                  <c:v>Ondasun eta zerbitzuengatiko gastu arruntak</c:v>
                </c:pt>
                <c:pt idx="2">
                  <c:v>Finantza gastuak</c:v>
                </c:pt>
                <c:pt idx="3">
                  <c:v>Inbertsio errealak</c:v>
                </c:pt>
              </c:strCache>
            </c:strRef>
          </c:cat>
          <c:val>
            <c:numRef>
              <c:f>'CyG3'!$D$5:$D$8</c:f>
              <c:numCache>
                <c:formatCode>#,##0.00</c:formatCode>
                <c:ptCount val="4"/>
                <c:pt idx="0">
                  <c:v>17356.560000000001</c:v>
                </c:pt>
                <c:pt idx="1">
                  <c:v>8510.48</c:v>
                </c:pt>
                <c:pt idx="2">
                  <c:v>2037.8</c:v>
                </c:pt>
                <c:pt idx="3">
                  <c:v>1666.93</c:v>
                </c:pt>
              </c:numCache>
            </c:numRef>
          </c:val>
          <c:extLst>
            <c:ext xmlns:c16="http://schemas.microsoft.com/office/drawing/2014/chart" uri="{C3380CC4-5D6E-409C-BE32-E72D297353CC}">
              <c16:uniqueId val="{00000001-1365-4553-8EA8-CE66A7DD6050}"/>
            </c:ext>
          </c:extLst>
        </c:ser>
        <c:dLbls>
          <c:showLegendKey val="0"/>
          <c:showVal val="0"/>
          <c:showCatName val="0"/>
          <c:showSerName val="0"/>
          <c:showPercent val="0"/>
          <c:showBubbleSize val="0"/>
        </c:dLbls>
        <c:gapWidth val="160"/>
        <c:overlap val="-27"/>
        <c:axId val="119542912"/>
        <c:axId val="119544448"/>
      </c:barChart>
      <c:catAx>
        <c:axId val="11954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ES"/>
          </a:p>
        </c:txPr>
        <c:crossAx val="119544448"/>
        <c:crosses val="autoZero"/>
        <c:auto val="1"/>
        <c:lblAlgn val="ctr"/>
        <c:lblOffset val="100"/>
        <c:noMultiLvlLbl val="0"/>
      </c:catAx>
      <c:valAx>
        <c:axId val="119544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33"/>
                    </a:solidFill>
                    <a:latin typeface="Calibri"/>
                    <a:ea typeface="Calibri"/>
                    <a:cs typeface="Calibri"/>
                  </a:defRPr>
                </a:pPr>
                <a:r>
                  <a:rPr lang="eu-ES"/>
                  <a:t>MILAKA EUROTAN</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333333"/>
                </a:solidFill>
                <a:latin typeface="Calibri"/>
                <a:ea typeface="Calibri"/>
                <a:cs typeface="Calibri"/>
              </a:defRPr>
            </a:pPr>
            <a:endParaRPr lang="es-ES"/>
          </a:p>
        </c:txPr>
        <c:crossAx val="119542912"/>
        <c:crosses val="autoZero"/>
        <c:crossBetween val="between"/>
      </c:valAx>
      <c:spPr>
        <a:noFill/>
        <a:ln w="25400">
          <a:noFill/>
        </a:ln>
      </c:spPr>
    </c:plotArea>
    <c:legend>
      <c:legendPos val="r"/>
      <c:layout>
        <c:manualLayout>
          <c:xMode val="edge"/>
          <c:yMode val="edge"/>
          <c:x val="0.4015931521522233"/>
          <c:y val="0.92350310143816294"/>
          <c:w val="0.13278513029624109"/>
          <c:h val="5.817182383437909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E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alignWithMargins="0"/>
    <c:pageMargins b="1" l="0.75" r="0.75" t="1" header="0" footer="0"/>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1795261066739E-2"/>
          <c:y val="3.5184529008109797E-2"/>
          <c:w val="0.91165784726495713"/>
          <c:h val="0.80910517779164071"/>
        </c:manualLayout>
      </c:layout>
      <c:lineChart>
        <c:grouping val="standard"/>
        <c:varyColors val="0"/>
        <c:ser>
          <c:idx val="1"/>
          <c:order val="0"/>
          <c:tx>
            <c:strRef>
              <c:f>'G25'!$B$30</c:f>
              <c:strCache>
                <c:ptCount val="1"/>
                <c:pt idx="0">
                  <c:v>Egunean artatutako telefono deiak</c:v>
                </c:pt>
              </c:strCache>
            </c:strRef>
          </c:tx>
          <c:spPr>
            <a:ln>
              <a:solidFill>
                <a:srgbClr val="C00000"/>
              </a:solidFill>
            </a:ln>
          </c:spPr>
          <c:marker>
            <c:symbol val="none"/>
          </c:marker>
          <c:dLbls>
            <c:dLbl>
              <c:idx val="0"/>
              <c:layout>
                <c:manualLayout>
                  <c:x val="-3.0451332245785775E-2"/>
                  <c:y val="-4.4382808127062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FE-4741-A77A-66FF9C486FC9}"/>
                </c:ext>
              </c:extLst>
            </c:dLbl>
            <c:dLbl>
              <c:idx val="1"/>
              <c:layout>
                <c:manualLayout>
                  <c:x val="-8.7003806416530716E-3"/>
                  <c:y val="-2.95885387513752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FE-4741-A77A-66FF9C486FC9}"/>
                </c:ext>
              </c:extLst>
            </c:dLbl>
            <c:dLbl>
              <c:idx val="3"/>
              <c:layout>
                <c:manualLayout>
                  <c:x val="-1.3050570962479609E-2"/>
                  <c:y val="-7.3971346878438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FE-4741-A77A-66FF9C486FC9}"/>
                </c:ext>
              </c:extLst>
            </c:dLbl>
            <c:dLbl>
              <c:idx val="5"/>
              <c:layout>
                <c:manualLayout>
                  <c:x val="0"/>
                  <c:y val="-4.4382808127062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FE-4741-A77A-66FF9C486FC9}"/>
                </c:ext>
              </c:extLst>
            </c:dLbl>
            <c:dLbl>
              <c:idx val="6"/>
              <c:layout>
                <c:manualLayout>
                  <c:x val="-1.0875475802066341E-2"/>
                  <c:y val="-2.5889971407453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FE-4741-A77A-66FF9C486FC9}"/>
                </c:ext>
              </c:extLst>
            </c:dLbl>
            <c:dLbl>
              <c:idx val="7"/>
              <c:layout>
                <c:manualLayout>
                  <c:x val="0"/>
                  <c:y val="-2.21914040635314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FE-4741-A77A-66FF9C486FC9}"/>
                </c:ext>
              </c:extLst>
            </c:dLbl>
            <c:dLbl>
              <c:idx val="8"/>
              <c:layout>
                <c:manualLayout>
                  <c:x val="6.3352283592091104E-3"/>
                  <c:y val="-6.0157671846367406E-17"/>
                </c:manualLayout>
              </c:layout>
              <c:numFmt formatCode="#,##0" sourceLinked="0"/>
              <c:spPr/>
              <c:txPr>
                <a:bodyPr/>
                <a:lstStyle/>
                <a:p>
                  <a:pPr>
                    <a:defRPr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FE-4741-A77A-66FF9C486FC9}"/>
                </c:ext>
              </c:extLst>
            </c:dLbl>
            <c:dLbl>
              <c:idx val="9"/>
              <c:numFmt formatCode="#,##0" sourceLinked="0"/>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7-F3FE-4741-A77A-66FF9C486FC9}"/>
                </c:ext>
              </c:extLst>
            </c:dLbl>
            <c:dLbl>
              <c:idx val="11"/>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8-F3FE-4741-A77A-66FF9C486FC9}"/>
                </c:ext>
              </c:extLst>
            </c:dLbl>
            <c:numFmt formatCode="#,##0" sourceLinked="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'G25'!$A$31:$A$42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'G25'!$B$31:$B$42</c:f>
              <c:numCache>
                <c:formatCode>#,##0_ ;\-#,##0\ </c:formatCode>
                <c:ptCount val="12"/>
                <c:pt idx="0">
                  <c:v>835</c:v>
                </c:pt>
                <c:pt idx="1">
                  <c:v>831</c:v>
                </c:pt>
                <c:pt idx="2">
                  <c:v>790</c:v>
                </c:pt>
                <c:pt idx="3">
                  <c:v>874</c:v>
                </c:pt>
                <c:pt idx="4">
                  <c:v>936</c:v>
                </c:pt>
                <c:pt idx="5">
                  <c:v>845</c:v>
                </c:pt>
                <c:pt idx="6">
                  <c:v>729</c:v>
                </c:pt>
                <c:pt idx="7">
                  <c:v>728</c:v>
                </c:pt>
                <c:pt idx="8">
                  <c:v>721</c:v>
                </c:pt>
                <c:pt idx="9">
                  <c:v>670</c:v>
                </c:pt>
                <c:pt idx="10">
                  <c:v>705</c:v>
                </c:pt>
                <c:pt idx="11">
                  <c:v>901</c:v>
                </c:pt>
              </c:numCache>
            </c:numRef>
          </c:val>
          <c:smooth val="0"/>
          <c:extLst>
            <c:ext xmlns:c16="http://schemas.microsoft.com/office/drawing/2014/chart" uri="{C3380CC4-5D6E-409C-BE32-E72D297353CC}">
              <c16:uniqueId val="{00000009-F3FE-4741-A77A-66FF9C486FC9}"/>
            </c:ext>
          </c:extLst>
        </c:ser>
        <c:dLbls>
          <c:showLegendKey val="0"/>
          <c:showVal val="0"/>
          <c:showCatName val="0"/>
          <c:showSerName val="0"/>
          <c:showPercent val="0"/>
          <c:showBubbleSize val="0"/>
        </c:dLbls>
        <c:smooth val="0"/>
        <c:axId val="146159104"/>
        <c:axId val="146160640"/>
      </c:lineChart>
      <c:catAx>
        <c:axId val="146159104"/>
        <c:scaling>
          <c:orientation val="minMax"/>
        </c:scaling>
        <c:delete val="0"/>
        <c:axPos val="b"/>
        <c:numFmt formatCode="General" sourceLinked="1"/>
        <c:majorTickMark val="out"/>
        <c:minorTickMark val="none"/>
        <c:tickLblPos val="nextTo"/>
        <c:crossAx val="146160640"/>
        <c:crosses val="autoZero"/>
        <c:auto val="1"/>
        <c:lblAlgn val="ctr"/>
        <c:lblOffset val="100"/>
        <c:noMultiLvlLbl val="0"/>
      </c:catAx>
      <c:valAx>
        <c:axId val="146160640"/>
        <c:scaling>
          <c:orientation val="minMax"/>
          <c:max val="1000"/>
          <c:min val="500"/>
        </c:scaling>
        <c:delete val="0"/>
        <c:axPos val="l"/>
        <c:majorGridlines>
          <c:spPr>
            <a:ln>
              <a:solidFill>
                <a:schemeClr val="bg1">
                  <a:lumMod val="85000"/>
                </a:schemeClr>
              </a:solidFill>
            </a:ln>
          </c:spPr>
        </c:majorGridlines>
        <c:numFmt formatCode="#,##0" sourceLinked="0"/>
        <c:majorTickMark val="out"/>
        <c:minorTickMark val="none"/>
        <c:tickLblPos val="nextTo"/>
        <c:crossAx val="146159104"/>
        <c:crosses val="autoZero"/>
        <c:crossBetween val="between"/>
        <c:majorUnit val="100"/>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'G27'!$B$28</c:f>
              <c:strCache>
                <c:ptCount val="1"/>
                <c:pt idx="0">
                  <c:v>Jasotako mezuak</c:v>
                </c:pt>
              </c:strCache>
            </c:strRef>
          </c:tx>
          <c:marker>
            <c:symbol val="none"/>
          </c:marker>
          <c:dLbls>
            <c:dLbl>
              <c:idx val="11"/>
              <c:spPr>
                <a:noFill/>
                <a:ln>
                  <a:noFill/>
                </a:ln>
                <a:effectLst/>
              </c:spPr>
              <c:txPr>
                <a:bodyPr wrap="square" lIns="38100" tIns="19050" rIns="38100" bIns="19050" anchor="ctr">
                  <a:spAutoFit/>
                </a:bodyPr>
                <a:lstStyle/>
                <a:p>
                  <a:pPr>
                    <a:defRPr b="1"/>
                  </a:pPr>
                  <a:endParaRPr lang="es-ES"/>
                </a:p>
              </c:txPr>
              <c:dLblPos val="t"/>
              <c:showLegendKey val="0"/>
              <c:showVal val="1"/>
              <c:showCatName val="0"/>
              <c:showSerName val="0"/>
              <c:showPercent val="0"/>
              <c:showBubbleSize val="0"/>
              <c:extLst>
                <c:ext xmlns:c16="http://schemas.microsoft.com/office/drawing/2014/chart" uri="{C3380CC4-5D6E-409C-BE32-E72D297353CC}">
                  <c16:uniqueId val="{00000000-71E2-4715-948A-6AA4D88C8DB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'G27'!$A$29:$A$40</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'G27'!$B$29:$B$40</c:f>
              <c:numCache>
                <c:formatCode>#,##0_ ;\-#,##0\ </c:formatCode>
                <c:ptCount val="12"/>
                <c:pt idx="0">
                  <c:v>6737</c:v>
                </c:pt>
                <c:pt idx="1">
                  <c:v>6545</c:v>
                </c:pt>
                <c:pt idx="2">
                  <c:v>9210</c:v>
                </c:pt>
                <c:pt idx="3">
                  <c:v>10572</c:v>
                </c:pt>
                <c:pt idx="4">
                  <c:v>13995</c:v>
                </c:pt>
                <c:pt idx="5">
                  <c:v>13941</c:v>
                </c:pt>
                <c:pt idx="6">
                  <c:v>15192</c:v>
                </c:pt>
                <c:pt idx="7">
                  <c:v>15653</c:v>
                </c:pt>
                <c:pt idx="8">
                  <c:v>16637</c:v>
                </c:pt>
                <c:pt idx="9">
                  <c:v>21114</c:v>
                </c:pt>
                <c:pt idx="10">
                  <c:v>21856</c:v>
                </c:pt>
                <c:pt idx="11">
                  <c:v>62631</c:v>
                </c:pt>
              </c:numCache>
            </c:numRef>
          </c:val>
          <c:smooth val="0"/>
          <c:extLst>
            <c:ext xmlns:c16="http://schemas.microsoft.com/office/drawing/2014/chart" uri="{C3380CC4-5D6E-409C-BE32-E72D297353CC}">
              <c16:uniqueId val="{00000009-169E-4DBA-94D9-44E09ED5F497}"/>
            </c:ext>
          </c:extLst>
        </c:ser>
        <c:dLbls>
          <c:showLegendKey val="0"/>
          <c:showVal val="0"/>
          <c:showCatName val="0"/>
          <c:showSerName val="0"/>
          <c:showPercent val="0"/>
          <c:showBubbleSize val="0"/>
        </c:dLbls>
        <c:smooth val="0"/>
        <c:axId val="120016896"/>
        <c:axId val="120018432"/>
      </c:lineChart>
      <c:catAx>
        <c:axId val="120016896"/>
        <c:scaling>
          <c:orientation val="minMax"/>
        </c:scaling>
        <c:delete val="0"/>
        <c:axPos val="b"/>
        <c:numFmt formatCode="General" sourceLinked="1"/>
        <c:majorTickMark val="out"/>
        <c:minorTickMark val="none"/>
        <c:tickLblPos val="nextTo"/>
        <c:crossAx val="120018432"/>
        <c:crosses val="autoZero"/>
        <c:auto val="1"/>
        <c:lblAlgn val="ctr"/>
        <c:lblOffset val="100"/>
        <c:noMultiLvlLbl val="0"/>
      </c:catAx>
      <c:valAx>
        <c:axId val="120018432"/>
        <c:scaling>
          <c:orientation val="minMax"/>
          <c:max val="70000"/>
          <c:min val="0"/>
        </c:scaling>
        <c:delete val="0"/>
        <c:axPos val="l"/>
        <c:majorGridlines>
          <c:spPr>
            <a:ln>
              <a:solidFill>
                <a:schemeClr val="bg1">
                  <a:lumMod val="85000"/>
                </a:schemeClr>
              </a:solidFill>
            </a:ln>
          </c:spPr>
        </c:majorGridlines>
        <c:numFmt formatCode="#,##0_ ;\-#,##0\ " sourceLinked="1"/>
        <c:majorTickMark val="out"/>
        <c:minorTickMark val="none"/>
        <c:tickLblPos val="nextTo"/>
        <c:crossAx val="120016896"/>
        <c:crosses val="autoZero"/>
        <c:crossBetween val="between"/>
        <c:majorUnit val="10000"/>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'G30'!$B$29</c:f>
              <c:strCache>
                <c:ptCount val="1"/>
                <c:pt idx="0">
                  <c:v>BEZ</c:v>
                </c:pt>
              </c:strCache>
            </c:strRef>
          </c:tx>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ED-4351-9DB3-AAF5F2E402ED}"/>
                </c:ext>
              </c:extLst>
            </c:dLbl>
            <c:dLbl>
              <c:idx val="9"/>
              <c:spPr>
                <a:noFill/>
                <a:ln>
                  <a:noFill/>
                </a:ln>
                <a:effectLst/>
              </c:spPr>
              <c:txPr>
                <a:bodyPr/>
                <a:lstStyle/>
                <a:p>
                  <a:pPr>
                    <a:defRPr b="0"/>
                  </a:pPr>
                  <a:endParaRPr lang="es-ES"/>
                </a:p>
              </c:txPr>
              <c:dLblPos val="t"/>
              <c:showLegendKey val="0"/>
              <c:showVal val="0"/>
              <c:showCatName val="0"/>
              <c:showSerName val="0"/>
              <c:showPercent val="0"/>
              <c:showBubbleSize val="0"/>
              <c:extLst>
                <c:ext xmlns:c16="http://schemas.microsoft.com/office/drawing/2014/chart" uri="{C3380CC4-5D6E-409C-BE32-E72D297353CC}">
                  <c16:uniqueId val="{00000002-1BED-4351-9DB3-AAF5F2E402ED}"/>
                </c:ext>
              </c:extLst>
            </c:dLbl>
            <c:dLbl>
              <c:idx val="10"/>
              <c:spPr>
                <a:noFill/>
                <a:ln>
                  <a:noFill/>
                </a:ln>
                <a:effectLst/>
              </c:spPr>
              <c:txPr>
                <a:bodyPr wrap="square" lIns="38100" tIns="19050" rIns="38100" bIns="19050" anchor="ctr">
                  <a:spAutoFit/>
                </a:bodyPr>
                <a:lstStyle/>
                <a:p>
                  <a:pPr>
                    <a:defRPr b="0"/>
                  </a:pPr>
                  <a:endParaRPr lang="es-E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24-4AEE-B98D-389C0D384568}"/>
                </c:ext>
              </c:extLst>
            </c:dLbl>
            <c:dLbl>
              <c:idx val="11"/>
              <c:spPr>
                <a:noFill/>
                <a:ln>
                  <a:noFill/>
                </a:ln>
                <a:effectLst/>
              </c:spPr>
              <c:txPr>
                <a:bodyPr wrap="square" lIns="38100" tIns="19050" rIns="38100" bIns="19050" anchor="ctr">
                  <a:spAutoFit/>
                </a:bodyPr>
                <a:lstStyle/>
                <a:p>
                  <a:pPr>
                    <a:defRPr b="1"/>
                  </a:pPr>
                  <a:endParaRPr lang="es-E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5D-4EA8-A4A7-443EB8F7DA78}"/>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'G30'!$A$30:$A$41</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'G30'!$B$30:$B$41</c:f>
              <c:numCache>
                <c:formatCode>#,##0</c:formatCode>
                <c:ptCount val="12"/>
                <c:pt idx="0">
                  <c:v>139298</c:v>
                </c:pt>
                <c:pt idx="1">
                  <c:v>155555</c:v>
                </c:pt>
                <c:pt idx="2">
                  <c:v>158799</c:v>
                </c:pt>
                <c:pt idx="3">
                  <c:v>160883</c:v>
                </c:pt>
                <c:pt idx="4">
                  <c:v>166124</c:v>
                </c:pt>
                <c:pt idx="5">
                  <c:v>165166</c:v>
                </c:pt>
                <c:pt idx="6">
                  <c:v>169888</c:v>
                </c:pt>
                <c:pt idx="7">
                  <c:v>175821</c:v>
                </c:pt>
                <c:pt idx="8">
                  <c:v>179378</c:v>
                </c:pt>
                <c:pt idx="9">
                  <c:v>183376</c:v>
                </c:pt>
                <c:pt idx="10">
                  <c:v>209286</c:v>
                </c:pt>
                <c:pt idx="11">
                  <c:v>219157</c:v>
                </c:pt>
              </c:numCache>
            </c:numRef>
          </c:val>
          <c:smooth val="0"/>
          <c:extLst>
            <c:ext xmlns:c16="http://schemas.microsoft.com/office/drawing/2014/chart" uri="{C3380CC4-5D6E-409C-BE32-E72D297353CC}">
              <c16:uniqueId val="{00000003-1BED-4351-9DB3-AAF5F2E402ED}"/>
            </c:ext>
          </c:extLst>
        </c:ser>
        <c:ser>
          <c:idx val="2"/>
          <c:order val="1"/>
          <c:tx>
            <c:strRef>
              <c:f>'G30'!$C$29</c:f>
              <c:strCache>
                <c:ptCount val="1"/>
                <c:pt idx="0">
                  <c:v>Zatikatzeak</c:v>
                </c:pt>
              </c:strCache>
            </c:strRef>
          </c:tx>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ED-4351-9DB3-AAF5F2E402ED}"/>
                </c:ext>
              </c:extLst>
            </c:dLbl>
            <c:dLbl>
              <c:idx val="9"/>
              <c:spPr>
                <a:noFill/>
                <a:ln>
                  <a:noFill/>
                </a:ln>
                <a:effectLst/>
              </c:spPr>
              <c:txPr>
                <a:bodyPr/>
                <a:lstStyle/>
                <a:p>
                  <a:pPr>
                    <a:defRPr b="0"/>
                  </a:pPr>
                  <a:endParaRPr lang="es-ES"/>
                </a:p>
              </c:txPr>
              <c:dLblPos val="t"/>
              <c:showLegendKey val="0"/>
              <c:showVal val="0"/>
              <c:showCatName val="0"/>
              <c:showSerName val="0"/>
              <c:showPercent val="0"/>
              <c:showBubbleSize val="0"/>
              <c:extLst>
                <c:ext xmlns:c16="http://schemas.microsoft.com/office/drawing/2014/chart" uri="{C3380CC4-5D6E-409C-BE32-E72D297353CC}">
                  <c16:uniqueId val="{00000006-1BED-4351-9DB3-AAF5F2E402ED}"/>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24-4AEE-B98D-389C0D384568}"/>
                </c:ext>
              </c:extLst>
            </c:dLbl>
            <c:dLbl>
              <c:idx val="11"/>
              <c:spPr>
                <a:noFill/>
                <a:ln>
                  <a:noFill/>
                </a:ln>
                <a:effectLst/>
              </c:spPr>
              <c:txPr>
                <a:bodyPr wrap="square" lIns="38100" tIns="19050" rIns="38100" bIns="19050" anchor="ctr">
                  <a:spAutoFit/>
                </a:bodyPr>
                <a:lstStyle/>
                <a:p>
                  <a:pPr>
                    <a:defRPr b="1"/>
                  </a:pPr>
                  <a:endParaRPr lang="es-E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5D-4EA8-A4A7-443EB8F7DA78}"/>
                </c:ext>
              </c:extLst>
            </c:dLbl>
            <c:spPr>
              <a:noFill/>
              <a:ln>
                <a:noFill/>
              </a:ln>
              <a:effectLst/>
            </c:spPr>
            <c:txPr>
              <a:bodyPr wrap="square" lIns="38100" tIns="19050" rIns="38100" bIns="19050" anchor="ctr">
                <a:spAutoFit/>
              </a:bodyPr>
              <a:lstStyle/>
              <a:p>
                <a:pPr>
                  <a:defRPr b="0"/>
                </a:pPr>
                <a:endParaRPr lang="es-ES"/>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'G30'!$A$30:$A$41</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'G30'!$C$30:$C$41</c:f>
              <c:numCache>
                <c:formatCode>#,##0</c:formatCode>
                <c:ptCount val="12"/>
                <c:pt idx="0">
                  <c:v>48019</c:v>
                </c:pt>
                <c:pt idx="1">
                  <c:v>49976</c:v>
                </c:pt>
                <c:pt idx="2">
                  <c:v>52600</c:v>
                </c:pt>
                <c:pt idx="3">
                  <c:v>54438</c:v>
                </c:pt>
                <c:pt idx="4">
                  <c:v>58345</c:v>
                </c:pt>
                <c:pt idx="5">
                  <c:v>63305</c:v>
                </c:pt>
                <c:pt idx="6">
                  <c:v>67411</c:v>
                </c:pt>
                <c:pt idx="7">
                  <c:v>70118</c:v>
                </c:pt>
                <c:pt idx="8">
                  <c:v>71775</c:v>
                </c:pt>
                <c:pt idx="9">
                  <c:v>73500</c:v>
                </c:pt>
                <c:pt idx="10">
                  <c:v>76862</c:v>
                </c:pt>
                <c:pt idx="11">
                  <c:v>70495</c:v>
                </c:pt>
              </c:numCache>
            </c:numRef>
          </c:val>
          <c:smooth val="0"/>
          <c:extLst>
            <c:ext xmlns:c16="http://schemas.microsoft.com/office/drawing/2014/chart" uri="{C3380CC4-5D6E-409C-BE32-E72D297353CC}">
              <c16:uniqueId val="{00000007-1BED-4351-9DB3-AAF5F2E402ED}"/>
            </c:ext>
          </c:extLst>
        </c:ser>
        <c:ser>
          <c:idx val="3"/>
          <c:order val="2"/>
          <c:tx>
            <c:strRef>
              <c:f>'G30'!$D$29</c:f>
              <c:strCache>
                <c:ptCount val="1"/>
                <c:pt idx="0">
                  <c:v>Batasunaren barruko eragiketen laburpena</c:v>
                </c:pt>
              </c:strCache>
            </c:strRef>
          </c:tx>
          <c:spPr>
            <a:ln>
              <a:solidFill>
                <a:schemeClr val="accent4"/>
              </a:solidFill>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ED-4351-9DB3-AAF5F2E402ED}"/>
                </c:ext>
              </c:extLst>
            </c:dLbl>
            <c:dLbl>
              <c:idx val="9"/>
              <c:spPr>
                <a:noFill/>
                <a:ln>
                  <a:noFill/>
                </a:ln>
                <a:effectLst/>
              </c:spPr>
              <c:txPr>
                <a:bodyPr/>
                <a:lstStyle/>
                <a:p>
                  <a:pPr>
                    <a:defRPr b="0"/>
                  </a:pPr>
                  <a:endParaRPr lang="es-ES"/>
                </a:p>
              </c:txPr>
              <c:dLblPos val="t"/>
              <c:showLegendKey val="0"/>
              <c:showVal val="0"/>
              <c:showCatName val="0"/>
              <c:showSerName val="0"/>
              <c:showPercent val="0"/>
              <c:showBubbleSize val="0"/>
              <c:extLst>
                <c:ext xmlns:c16="http://schemas.microsoft.com/office/drawing/2014/chart" uri="{C3380CC4-5D6E-409C-BE32-E72D297353CC}">
                  <c16:uniqueId val="{0000000A-1BED-4351-9DB3-AAF5F2E402ED}"/>
                </c:ext>
              </c:extLst>
            </c:dLbl>
            <c:dLbl>
              <c:idx val="10"/>
              <c:spPr>
                <a:noFill/>
                <a:ln>
                  <a:noFill/>
                </a:ln>
                <a:effectLst/>
              </c:spPr>
              <c:txPr>
                <a:bodyPr wrap="square" lIns="38100" tIns="19050" rIns="38100" bIns="19050" anchor="ctr">
                  <a:spAutoFit/>
                </a:bodyPr>
                <a:lstStyle/>
                <a:p>
                  <a:pPr>
                    <a:defRPr b="0"/>
                  </a:pPr>
                  <a:endParaRPr lang="es-E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24-4AEE-B98D-389C0D384568}"/>
                </c:ext>
              </c:extLst>
            </c:dLbl>
            <c:dLbl>
              <c:idx val="11"/>
              <c:spPr>
                <a:noFill/>
                <a:ln>
                  <a:noFill/>
                </a:ln>
                <a:effectLst/>
              </c:spPr>
              <c:txPr>
                <a:bodyPr wrap="square" lIns="38100" tIns="19050" rIns="38100" bIns="19050" anchor="ctr">
                  <a:spAutoFit/>
                </a:bodyPr>
                <a:lstStyle/>
                <a:p>
                  <a:pPr>
                    <a:defRPr b="1"/>
                  </a:pPr>
                  <a:endParaRPr lang="es-E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5D-4EA8-A4A7-443EB8F7DA78}"/>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'G30'!$A$30:$A$41</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'G30'!$D$30:$D$41</c:f>
              <c:numCache>
                <c:formatCode>#,##0</c:formatCode>
                <c:ptCount val="12"/>
                <c:pt idx="0">
                  <c:v>11313</c:v>
                </c:pt>
                <c:pt idx="1">
                  <c:v>16241</c:v>
                </c:pt>
                <c:pt idx="2">
                  <c:v>20904</c:v>
                </c:pt>
                <c:pt idx="3">
                  <c:v>21534</c:v>
                </c:pt>
                <c:pt idx="4">
                  <c:v>23760</c:v>
                </c:pt>
                <c:pt idx="5">
                  <c:v>23561</c:v>
                </c:pt>
                <c:pt idx="6">
                  <c:v>25186</c:v>
                </c:pt>
                <c:pt idx="7">
                  <c:v>25707</c:v>
                </c:pt>
                <c:pt idx="8">
                  <c:v>27402</c:v>
                </c:pt>
                <c:pt idx="9">
                  <c:v>28599</c:v>
                </c:pt>
                <c:pt idx="10">
                  <c:v>29240</c:v>
                </c:pt>
                <c:pt idx="11">
                  <c:v>29082</c:v>
                </c:pt>
              </c:numCache>
            </c:numRef>
          </c:val>
          <c:smooth val="0"/>
          <c:extLst>
            <c:ext xmlns:c16="http://schemas.microsoft.com/office/drawing/2014/chart" uri="{C3380CC4-5D6E-409C-BE32-E72D297353CC}">
              <c16:uniqueId val="{0000000B-1BED-4351-9DB3-AAF5F2E402ED}"/>
            </c:ext>
          </c:extLst>
        </c:ser>
        <c:ser>
          <c:idx val="4"/>
          <c:order val="3"/>
          <c:tx>
            <c:strRef>
              <c:f>'G30'!$E$29</c:f>
              <c:strCache>
                <c:ptCount val="1"/>
                <c:pt idx="0">
                  <c:v>Informazioa</c:v>
                </c:pt>
              </c:strCache>
            </c:strRef>
          </c:tx>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BED-4351-9DB3-AAF5F2E402ED}"/>
                </c:ext>
              </c:extLst>
            </c:dLbl>
            <c:dLbl>
              <c:idx val="9"/>
              <c:spPr>
                <a:noFill/>
                <a:ln>
                  <a:noFill/>
                </a:ln>
                <a:effectLst/>
              </c:spPr>
              <c:txPr>
                <a:bodyPr/>
                <a:lstStyle/>
                <a:p>
                  <a:pPr>
                    <a:defRPr b="0"/>
                  </a:pPr>
                  <a:endParaRPr lang="es-ES"/>
                </a:p>
              </c:txPr>
              <c:dLblPos val="t"/>
              <c:showLegendKey val="0"/>
              <c:showVal val="0"/>
              <c:showCatName val="0"/>
              <c:showSerName val="0"/>
              <c:showPercent val="0"/>
              <c:showBubbleSize val="0"/>
              <c:extLst>
                <c:ext xmlns:c16="http://schemas.microsoft.com/office/drawing/2014/chart" uri="{C3380CC4-5D6E-409C-BE32-E72D297353CC}">
                  <c16:uniqueId val="{0000000E-1BED-4351-9DB3-AAF5F2E402ED}"/>
                </c:ext>
              </c:extLst>
            </c:dLbl>
            <c:dLbl>
              <c:idx val="10"/>
              <c:spPr>
                <a:noFill/>
                <a:ln>
                  <a:noFill/>
                </a:ln>
                <a:effectLst/>
              </c:spPr>
              <c:txPr>
                <a:bodyPr wrap="square" lIns="38100" tIns="19050" rIns="38100" bIns="19050" anchor="ctr">
                  <a:spAutoFit/>
                </a:bodyPr>
                <a:lstStyle/>
                <a:p>
                  <a:pPr>
                    <a:defRPr b="0"/>
                  </a:pPr>
                  <a:endParaRPr lang="es-E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24-4AEE-B98D-389C0D384568}"/>
                </c:ext>
              </c:extLst>
            </c:dLbl>
            <c:dLbl>
              <c:idx val="11"/>
              <c:spPr>
                <a:noFill/>
                <a:ln>
                  <a:noFill/>
                </a:ln>
                <a:effectLst/>
              </c:spPr>
              <c:txPr>
                <a:bodyPr wrap="square" lIns="38100" tIns="19050" rIns="38100" bIns="19050" anchor="ctr">
                  <a:spAutoFit/>
                </a:bodyPr>
                <a:lstStyle/>
                <a:p>
                  <a:pPr>
                    <a:defRPr b="1"/>
                  </a:pPr>
                  <a:endParaRPr lang="es-E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5D-4EA8-A4A7-443EB8F7DA78}"/>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'G30'!$A$30:$A$41</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'G30'!$E$30:$E$41</c:f>
              <c:numCache>
                <c:formatCode>#,##0</c:formatCode>
                <c:ptCount val="12"/>
                <c:pt idx="0">
                  <c:v>74083</c:v>
                </c:pt>
                <c:pt idx="1">
                  <c:v>93924</c:v>
                </c:pt>
                <c:pt idx="2">
                  <c:v>99132</c:v>
                </c:pt>
                <c:pt idx="3">
                  <c:v>99711</c:v>
                </c:pt>
                <c:pt idx="4">
                  <c:v>100895</c:v>
                </c:pt>
                <c:pt idx="5">
                  <c:v>101111</c:v>
                </c:pt>
                <c:pt idx="6">
                  <c:v>104491</c:v>
                </c:pt>
                <c:pt idx="7">
                  <c:v>109620</c:v>
                </c:pt>
                <c:pt idx="8">
                  <c:v>117016</c:v>
                </c:pt>
                <c:pt idx="9">
                  <c:v>121020</c:v>
                </c:pt>
                <c:pt idx="10">
                  <c:v>96791</c:v>
                </c:pt>
                <c:pt idx="11">
                  <c:v>89820</c:v>
                </c:pt>
              </c:numCache>
            </c:numRef>
          </c:val>
          <c:smooth val="0"/>
          <c:extLst>
            <c:ext xmlns:c16="http://schemas.microsoft.com/office/drawing/2014/chart" uri="{C3380CC4-5D6E-409C-BE32-E72D297353CC}">
              <c16:uniqueId val="{0000000F-1BED-4351-9DB3-AAF5F2E402ED}"/>
            </c:ext>
          </c:extLst>
        </c:ser>
        <c:ser>
          <c:idx val="5"/>
          <c:order val="4"/>
          <c:tx>
            <c:strRef>
              <c:f>'G30'!$F$29</c:f>
              <c:strCache>
                <c:ptCount val="1"/>
                <c:pt idx="0">
                  <c:v>Sozietateak</c:v>
                </c:pt>
              </c:strCache>
            </c:strRef>
          </c:tx>
          <c:spPr>
            <a:ln>
              <a:solidFill>
                <a:schemeClr val="accent6"/>
              </a:solidFill>
            </a:ln>
          </c:spPr>
          <c:marker>
            <c:symbol val="none"/>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BED-4351-9DB3-AAF5F2E402ED}"/>
                </c:ext>
              </c:extLst>
            </c:dLbl>
            <c:dLbl>
              <c:idx val="9"/>
              <c:spPr>
                <a:noFill/>
                <a:ln>
                  <a:noFill/>
                </a:ln>
                <a:effectLst/>
              </c:spPr>
              <c:txPr>
                <a:bodyPr/>
                <a:lstStyle/>
                <a:p>
                  <a:pPr>
                    <a:defRPr b="0"/>
                  </a:pPr>
                  <a:endParaRPr lang="es-ES"/>
                </a:p>
              </c:txPr>
              <c:dLblPos val="b"/>
              <c:showLegendKey val="0"/>
              <c:showVal val="0"/>
              <c:showCatName val="0"/>
              <c:showSerName val="0"/>
              <c:showPercent val="0"/>
              <c:showBubbleSize val="0"/>
              <c:extLst>
                <c:ext xmlns:c16="http://schemas.microsoft.com/office/drawing/2014/chart" uri="{C3380CC4-5D6E-409C-BE32-E72D297353CC}">
                  <c16:uniqueId val="{00000012-1BED-4351-9DB3-AAF5F2E402ED}"/>
                </c:ext>
              </c:extLst>
            </c:dLbl>
            <c:dLbl>
              <c:idx val="10"/>
              <c:spPr>
                <a:noFill/>
                <a:ln>
                  <a:noFill/>
                </a:ln>
                <a:effectLst/>
              </c:spPr>
              <c:txPr>
                <a:bodyPr wrap="square" lIns="38100" tIns="19050" rIns="38100" bIns="19050" anchor="ctr">
                  <a:spAutoFit/>
                </a:bodyPr>
                <a:lstStyle/>
                <a:p>
                  <a:pPr>
                    <a:defRPr b="0"/>
                  </a:pPr>
                  <a:endParaRPr lang="es-ES"/>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24-4AEE-B98D-389C0D384568}"/>
                </c:ext>
              </c:extLst>
            </c:dLbl>
            <c:dLbl>
              <c:idx val="11"/>
              <c:spPr>
                <a:noFill/>
                <a:ln>
                  <a:noFill/>
                </a:ln>
                <a:effectLst/>
              </c:spPr>
              <c:txPr>
                <a:bodyPr wrap="square" lIns="38100" tIns="19050" rIns="38100" bIns="19050" anchor="ctr">
                  <a:spAutoFit/>
                </a:bodyPr>
                <a:lstStyle/>
                <a:p>
                  <a:pPr>
                    <a:defRPr b="1"/>
                  </a:pPr>
                  <a:endParaRPr lang="es-ES"/>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5D-4EA8-A4A7-443EB8F7DA78}"/>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cat>
            <c:numRef>
              <c:f>'G30'!$A$30:$A$41</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'G30'!$F$30:$F$41</c:f>
              <c:numCache>
                <c:formatCode>#,##0</c:formatCode>
                <c:ptCount val="12"/>
                <c:pt idx="0">
                  <c:v>17454</c:v>
                </c:pt>
                <c:pt idx="1">
                  <c:v>17852</c:v>
                </c:pt>
                <c:pt idx="2">
                  <c:v>18416</c:v>
                </c:pt>
                <c:pt idx="3">
                  <c:v>18042</c:v>
                </c:pt>
                <c:pt idx="4">
                  <c:v>19090</c:v>
                </c:pt>
                <c:pt idx="5">
                  <c:v>18005</c:v>
                </c:pt>
                <c:pt idx="6">
                  <c:v>18631</c:v>
                </c:pt>
                <c:pt idx="7">
                  <c:v>18652</c:v>
                </c:pt>
                <c:pt idx="8">
                  <c:v>18540</c:v>
                </c:pt>
                <c:pt idx="9">
                  <c:v>19260</c:v>
                </c:pt>
                <c:pt idx="10">
                  <c:v>19463</c:v>
                </c:pt>
                <c:pt idx="11">
                  <c:v>19825</c:v>
                </c:pt>
              </c:numCache>
            </c:numRef>
          </c:val>
          <c:smooth val="0"/>
          <c:extLst>
            <c:ext xmlns:c16="http://schemas.microsoft.com/office/drawing/2014/chart" uri="{C3380CC4-5D6E-409C-BE32-E72D297353CC}">
              <c16:uniqueId val="{00000013-1BED-4351-9DB3-AAF5F2E402ED}"/>
            </c:ext>
          </c:extLst>
        </c:ser>
        <c:dLbls>
          <c:showLegendKey val="0"/>
          <c:showVal val="0"/>
          <c:showCatName val="0"/>
          <c:showSerName val="0"/>
          <c:showPercent val="0"/>
          <c:showBubbleSize val="0"/>
        </c:dLbls>
        <c:smooth val="0"/>
        <c:axId val="131463424"/>
        <c:axId val="131481600"/>
      </c:lineChart>
      <c:catAx>
        <c:axId val="131463424"/>
        <c:scaling>
          <c:orientation val="minMax"/>
        </c:scaling>
        <c:delete val="0"/>
        <c:axPos val="b"/>
        <c:numFmt formatCode="General" sourceLinked="1"/>
        <c:majorTickMark val="out"/>
        <c:minorTickMark val="none"/>
        <c:tickLblPos val="nextTo"/>
        <c:crossAx val="131481600"/>
        <c:crosses val="autoZero"/>
        <c:auto val="1"/>
        <c:lblAlgn val="ctr"/>
        <c:lblOffset val="100"/>
        <c:noMultiLvlLbl val="0"/>
      </c:catAx>
      <c:valAx>
        <c:axId val="131481600"/>
        <c:scaling>
          <c:orientation val="minMax"/>
        </c:scaling>
        <c:delete val="0"/>
        <c:axPos val="l"/>
        <c:majorGridlines>
          <c:spPr>
            <a:ln>
              <a:solidFill>
                <a:schemeClr val="bg1">
                  <a:lumMod val="85000"/>
                </a:schemeClr>
              </a:solidFill>
            </a:ln>
          </c:spPr>
        </c:majorGridlines>
        <c:title>
          <c:tx>
            <c:rich>
              <a:bodyPr rot="-5400000" vert="horz"/>
              <a:lstStyle/>
              <a:p>
                <a:pPr>
                  <a:defRPr b="0"/>
                </a:pPr>
                <a:r>
                  <a:rPr lang="eu-ES" b="0"/>
                  <a:t>Aitorpenen kopurua</a:t>
                </a:r>
              </a:p>
            </c:rich>
          </c:tx>
          <c:layout>
            <c:manualLayout>
              <c:xMode val="edge"/>
              <c:yMode val="edge"/>
              <c:x val="1.1648223645894001E-2"/>
              <c:y val="0.24613978412840748"/>
            </c:manualLayout>
          </c:layout>
          <c:overlay val="0"/>
        </c:title>
        <c:numFmt formatCode="#,##0" sourceLinked="1"/>
        <c:majorTickMark val="out"/>
        <c:minorTickMark val="none"/>
        <c:tickLblPos val="nextTo"/>
        <c:crossAx val="13146342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u-ES" sz="1000"/>
              <a:t>2020. urtea</a:t>
            </a:r>
          </a:p>
        </c:rich>
      </c:tx>
      <c:layout>
        <c:manualLayout>
          <c:xMode val="edge"/>
          <c:yMode val="edge"/>
          <c:x val="1.8115051357234995E-2"/>
          <c:y val="3.1578947368421054E-2"/>
        </c:manualLayout>
      </c:layout>
      <c:overlay val="1"/>
    </c:title>
    <c:autoTitleDeleted val="0"/>
    <c:view3D>
      <c:rotX val="30"/>
      <c:rotY val="0"/>
      <c:rAngAx val="0"/>
    </c:view3D>
    <c:floor>
      <c:thickness val="0"/>
    </c:floor>
    <c:sideWall>
      <c:thickness val="0"/>
    </c:sideWall>
    <c:backWall>
      <c:thickness val="0"/>
    </c:backWall>
    <c:plotArea>
      <c:layout/>
      <c:pie3DChart>
        <c:varyColors val="1"/>
        <c:ser>
          <c:idx val="0"/>
          <c:order val="0"/>
          <c:dPt>
            <c:idx val="7"/>
            <c:bubble3D val="0"/>
            <c:spPr>
              <a:solidFill>
                <a:srgbClr val="FFCCFF"/>
              </a:solidFill>
            </c:spPr>
            <c:extLst>
              <c:ext xmlns:c16="http://schemas.microsoft.com/office/drawing/2014/chart" uri="{C3380CC4-5D6E-409C-BE32-E72D297353CC}">
                <c16:uniqueId val="{00000001-BABC-49D3-8106-4B93AE7691F3}"/>
              </c:ext>
            </c:extLst>
          </c:dPt>
          <c:dPt>
            <c:idx val="8"/>
            <c:bubble3D val="0"/>
            <c:spPr>
              <a:solidFill>
                <a:schemeClr val="accent3">
                  <a:lumMod val="40000"/>
                  <a:lumOff val="60000"/>
                </a:schemeClr>
              </a:solidFill>
            </c:spPr>
            <c:extLst>
              <c:ext xmlns:c16="http://schemas.microsoft.com/office/drawing/2014/chart" uri="{C3380CC4-5D6E-409C-BE32-E72D297353CC}">
                <c16:uniqueId val="{00000003-BABC-49D3-8106-4B93AE7691F3}"/>
              </c:ext>
            </c:extLst>
          </c:dPt>
          <c:dLbls>
            <c:spPr>
              <a:noFill/>
              <a:ln>
                <a:noFill/>
              </a:ln>
              <a:effectLst/>
            </c:sp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'G31'!$A$26:$A$31</c:f>
              <c:strCache>
                <c:ptCount val="6"/>
                <c:pt idx="0">
                  <c:v>Aurretiko hitzordua eskatzea</c:v>
                </c:pt>
                <c:pt idx="1">
                  <c:v>PFEZ aitorpenen kopiak eskuratzea</c:v>
                </c:pt>
                <c:pt idx="2">
                  <c:v>PIN zenbakia etxera bidaltzeko eskaera</c:v>
                </c:pt>
                <c:pt idx="3">
                  <c:v>Ziurtagiriak egitea</c:v>
                </c:pt>
                <c:pt idx="4">
                  <c:v>Beste aitorpen batzuk inprimatzea</c:v>
                </c:pt>
                <c:pt idx="5">
                  <c:v>Bestelakoak</c:v>
                </c:pt>
              </c:strCache>
            </c:strRef>
          </c:cat>
          <c:val>
            <c:numRef>
              <c:f>'G31'!$B$26:$B$31</c:f>
              <c:numCache>
                <c:formatCode>_-* #,##0\ _P_t_s_-;\-* #,##0\ _P_t_s_-;_-* "-"??\ _P_t_s_-;_-@_-</c:formatCode>
                <c:ptCount val="6"/>
                <c:pt idx="0">
                  <c:v>332</c:v>
                </c:pt>
                <c:pt idx="1">
                  <c:v>233</c:v>
                </c:pt>
                <c:pt idx="2">
                  <c:v>83</c:v>
                </c:pt>
                <c:pt idx="3">
                  <c:v>59</c:v>
                </c:pt>
                <c:pt idx="4">
                  <c:v>43</c:v>
                </c:pt>
                <c:pt idx="5">
                  <c:v>127</c:v>
                </c:pt>
              </c:numCache>
            </c:numRef>
          </c:val>
          <c:extLst>
            <c:ext xmlns:c16="http://schemas.microsoft.com/office/drawing/2014/chart" uri="{C3380CC4-5D6E-409C-BE32-E72D297353CC}">
              <c16:uniqueId val="{00000004-BABC-49D3-8106-4B93AE7691F3}"/>
            </c:ext>
          </c:extLst>
        </c:ser>
        <c:dLbls>
          <c:showLegendKey val="0"/>
          <c:showVal val="0"/>
          <c:showCatName val="0"/>
          <c:showSerName val="0"/>
          <c:showPercent val="0"/>
          <c:showBubbleSize val="0"/>
          <c:showLeaderLines val="1"/>
        </c:dLbls>
      </c:pie3DChart>
    </c:plotArea>
    <c:legend>
      <c:legendPos val="b"/>
      <c:layout>
        <c:manualLayout>
          <c:xMode val="edge"/>
          <c:yMode val="edge"/>
          <c:x val="0.1544356279571909"/>
          <c:y val="0.80059073955468485"/>
          <c:w val="0.72545965548963609"/>
          <c:h val="0.1783566288663677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pPr>
            <a:r>
              <a:rPr lang="eu-ES" sz="1000"/>
              <a:t>2019. urtea</a:t>
            </a:r>
          </a:p>
        </c:rich>
      </c:tx>
      <c:layout>
        <c:manualLayout>
          <c:xMode val="edge"/>
          <c:yMode val="edge"/>
          <c:x val="0.46066659757531347"/>
          <c:y val="1.6371967755811997E-2"/>
        </c:manualLayout>
      </c:layout>
      <c:overlay val="1"/>
    </c:title>
    <c:autoTitleDeleted val="0"/>
    <c:plotArea>
      <c:layout>
        <c:manualLayout>
          <c:layoutTarget val="inner"/>
          <c:xMode val="edge"/>
          <c:yMode val="edge"/>
          <c:x val="0.10322068193165625"/>
          <c:y val="9.5336562739633798E-2"/>
          <c:w val="0.86439837054392643"/>
          <c:h val="0.75855237810238085"/>
        </c:manualLayout>
      </c:layout>
      <c:barChart>
        <c:barDir val="col"/>
        <c:grouping val="clustered"/>
        <c:varyColors val="0"/>
        <c:ser>
          <c:idx val="0"/>
          <c:order val="0"/>
          <c:tx>
            <c:strRef>
              <c:f>'G38'!$A$32</c:f>
              <c:strCache>
                <c:ptCount val="1"/>
                <c:pt idx="0">
                  <c:v>Web salaketak</c:v>
                </c:pt>
              </c:strCache>
            </c:strRef>
          </c:tx>
          <c:spPr>
            <a:solidFill>
              <a:schemeClr val="accent1"/>
            </a:solidFill>
          </c:spPr>
          <c:invertIfNegative val="0"/>
          <c:dLbls>
            <c:dLbl>
              <c:idx val="2"/>
              <c:spPr/>
              <c:txPr>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D4F2-400C-87D8-318C4114E81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'G38'!$B$31:$D$31</c:f>
              <c:strCache>
                <c:ptCount val="3"/>
                <c:pt idx="0">
                  <c:v>Izapidetuak</c:v>
                </c:pt>
                <c:pt idx="1">
                  <c:v>Aztertzen</c:v>
                </c:pt>
                <c:pt idx="2">
                  <c:v>Aurkeztuak, guztira</c:v>
                </c:pt>
              </c:strCache>
            </c:strRef>
          </c:cat>
          <c:val>
            <c:numRef>
              <c:f>'G38'!$B$32:$D$32</c:f>
              <c:numCache>
                <c:formatCode>General</c:formatCode>
                <c:ptCount val="3"/>
                <c:pt idx="0">
                  <c:v>134</c:v>
                </c:pt>
                <c:pt idx="1">
                  <c:v>59</c:v>
                </c:pt>
                <c:pt idx="2">
                  <c:v>193</c:v>
                </c:pt>
              </c:numCache>
            </c:numRef>
          </c:val>
          <c:extLst>
            <c:ext xmlns:c16="http://schemas.microsoft.com/office/drawing/2014/chart" uri="{C3380CC4-5D6E-409C-BE32-E72D297353CC}">
              <c16:uniqueId val="{00000001-D4F2-400C-87D8-318C4114E813}"/>
            </c:ext>
          </c:extLst>
        </c:ser>
        <c:ser>
          <c:idx val="1"/>
          <c:order val="1"/>
          <c:tx>
            <c:strRef>
              <c:f>'G38'!$A$33</c:f>
              <c:strCache>
                <c:ptCount val="1"/>
                <c:pt idx="0">
                  <c:v>Beste bide batzuetatik egindako salaketak</c:v>
                </c:pt>
              </c:strCache>
            </c:strRef>
          </c:tx>
          <c:spPr>
            <a:solidFill>
              <a:schemeClr val="accent1">
                <a:lumMod val="40000"/>
                <a:lumOff val="60000"/>
              </a:schemeClr>
            </a:solidFill>
          </c:spPr>
          <c:invertIfNegative val="0"/>
          <c:dLbls>
            <c:dLbl>
              <c:idx val="2"/>
              <c:spPr/>
              <c:txPr>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2-D4F2-400C-87D8-318C4114E81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'G38'!$B$31:$D$31</c:f>
              <c:strCache>
                <c:ptCount val="3"/>
                <c:pt idx="0">
                  <c:v>Izapidetuak</c:v>
                </c:pt>
                <c:pt idx="1">
                  <c:v>Aztertzen</c:v>
                </c:pt>
                <c:pt idx="2">
                  <c:v>Aurkeztuak, guztira</c:v>
                </c:pt>
              </c:strCache>
            </c:strRef>
          </c:cat>
          <c:val>
            <c:numRef>
              <c:f>'G38'!$B$33:$D$33</c:f>
              <c:numCache>
                <c:formatCode>General</c:formatCode>
                <c:ptCount val="3"/>
                <c:pt idx="0">
                  <c:v>60</c:v>
                </c:pt>
                <c:pt idx="1">
                  <c:v>14</c:v>
                </c:pt>
                <c:pt idx="2">
                  <c:v>74</c:v>
                </c:pt>
              </c:numCache>
            </c:numRef>
          </c:val>
          <c:extLst>
            <c:ext xmlns:c16="http://schemas.microsoft.com/office/drawing/2014/chart" uri="{C3380CC4-5D6E-409C-BE32-E72D297353CC}">
              <c16:uniqueId val="{00000003-D4F2-400C-87D8-318C4114E813}"/>
            </c:ext>
          </c:extLst>
        </c:ser>
        <c:ser>
          <c:idx val="2"/>
          <c:order val="2"/>
          <c:tx>
            <c:strRef>
              <c:f>'G38'!$A$34</c:f>
              <c:strCache>
                <c:ptCount val="1"/>
                <c:pt idx="0">
                  <c:v>Salaketak, guztira</c:v>
                </c:pt>
              </c:strCache>
            </c:strRef>
          </c:tx>
          <c:spPr>
            <a:solidFill>
              <a:schemeClr val="accent1">
                <a:lumMod val="75000"/>
              </a:schemeClr>
            </a:solidFill>
          </c:spPr>
          <c:invertIfNegative val="0"/>
          <c:dLbls>
            <c:dLbl>
              <c:idx val="2"/>
              <c:layout>
                <c:manualLayout>
                  <c:x val="0"/>
                  <c:y val="1.0626992561105207E-2"/>
                </c:manualLayout>
              </c:layout>
              <c:spPr/>
              <c:txPr>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F2-400C-87D8-318C4114E81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'G38'!$B$31:$D$31</c:f>
              <c:strCache>
                <c:ptCount val="3"/>
                <c:pt idx="0">
                  <c:v>Izapidetuak</c:v>
                </c:pt>
                <c:pt idx="1">
                  <c:v>Aztertzen</c:v>
                </c:pt>
                <c:pt idx="2">
                  <c:v>Aurkeztuak, guztira</c:v>
                </c:pt>
              </c:strCache>
            </c:strRef>
          </c:cat>
          <c:val>
            <c:numRef>
              <c:f>'G38'!$B$34:$D$34</c:f>
              <c:numCache>
                <c:formatCode>General</c:formatCode>
                <c:ptCount val="3"/>
                <c:pt idx="0">
                  <c:v>194</c:v>
                </c:pt>
                <c:pt idx="1">
                  <c:v>73</c:v>
                </c:pt>
                <c:pt idx="2">
                  <c:v>267</c:v>
                </c:pt>
              </c:numCache>
            </c:numRef>
          </c:val>
          <c:extLst>
            <c:ext xmlns:c16="http://schemas.microsoft.com/office/drawing/2014/chart" uri="{C3380CC4-5D6E-409C-BE32-E72D297353CC}">
              <c16:uniqueId val="{00000005-D4F2-400C-87D8-318C4114E813}"/>
            </c:ext>
          </c:extLst>
        </c:ser>
        <c:dLbls>
          <c:showLegendKey val="0"/>
          <c:showVal val="0"/>
          <c:showCatName val="0"/>
          <c:showSerName val="0"/>
          <c:showPercent val="0"/>
          <c:showBubbleSize val="0"/>
        </c:dLbls>
        <c:gapWidth val="150"/>
        <c:axId val="119428608"/>
        <c:axId val="119430144"/>
      </c:barChart>
      <c:catAx>
        <c:axId val="119428608"/>
        <c:scaling>
          <c:orientation val="minMax"/>
        </c:scaling>
        <c:delete val="0"/>
        <c:axPos val="b"/>
        <c:numFmt formatCode="General" sourceLinked="0"/>
        <c:majorTickMark val="out"/>
        <c:minorTickMark val="none"/>
        <c:tickLblPos val="nextTo"/>
        <c:crossAx val="119430144"/>
        <c:crosses val="autoZero"/>
        <c:auto val="1"/>
        <c:lblAlgn val="ctr"/>
        <c:lblOffset val="100"/>
        <c:noMultiLvlLbl val="0"/>
      </c:catAx>
      <c:valAx>
        <c:axId val="119430144"/>
        <c:scaling>
          <c:orientation val="minMax"/>
        </c:scaling>
        <c:delete val="0"/>
        <c:axPos val="l"/>
        <c:majorGridlines>
          <c:spPr>
            <a:ln>
              <a:solidFill>
                <a:schemeClr val="bg1">
                  <a:lumMod val="85000"/>
                </a:schemeClr>
              </a:solidFill>
            </a:ln>
          </c:spPr>
        </c:majorGridlines>
        <c:title>
          <c:tx>
            <c:rich>
              <a:bodyPr rot="-5400000" vert="horz"/>
              <a:lstStyle/>
              <a:p>
                <a:pPr>
                  <a:defRPr b="0"/>
                </a:pPr>
                <a:r>
                  <a:rPr lang="eu-ES" b="0"/>
                  <a:t>kopurua</a:t>
                </a:r>
              </a:p>
            </c:rich>
          </c:tx>
          <c:layout>
            <c:manualLayout>
              <c:xMode val="edge"/>
              <c:yMode val="edge"/>
              <c:x val="1.675041876046901E-2"/>
              <c:y val="0.36491837298233576"/>
            </c:manualLayout>
          </c:layout>
          <c:overlay val="0"/>
        </c:title>
        <c:numFmt formatCode="General" sourceLinked="1"/>
        <c:majorTickMark val="out"/>
        <c:minorTickMark val="none"/>
        <c:tickLblPos val="nextTo"/>
        <c:crossAx val="11942860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pPr>
            <a:r>
              <a:rPr lang="eu-ES" sz="1000"/>
              <a:t>2020. urtea</a:t>
            </a:r>
          </a:p>
        </c:rich>
      </c:tx>
      <c:layout>
        <c:manualLayout>
          <c:xMode val="edge"/>
          <c:yMode val="edge"/>
          <c:x val="0.46066659757531347"/>
          <c:y val="1.6371967755811997E-2"/>
        </c:manualLayout>
      </c:layout>
      <c:overlay val="1"/>
    </c:title>
    <c:autoTitleDeleted val="0"/>
    <c:plotArea>
      <c:layout>
        <c:manualLayout>
          <c:layoutTarget val="inner"/>
          <c:xMode val="edge"/>
          <c:yMode val="edge"/>
          <c:x val="0.10322068193165625"/>
          <c:y val="9.5336562739633798E-2"/>
          <c:w val="0.86439837054392643"/>
          <c:h val="0.75855237810238085"/>
        </c:manualLayout>
      </c:layout>
      <c:barChart>
        <c:barDir val="col"/>
        <c:grouping val="clustered"/>
        <c:varyColors val="0"/>
        <c:ser>
          <c:idx val="0"/>
          <c:order val="0"/>
          <c:tx>
            <c:strRef>
              <c:f>'G38'!$A$32</c:f>
              <c:strCache>
                <c:ptCount val="1"/>
                <c:pt idx="0">
                  <c:v>Web salaketak</c:v>
                </c:pt>
              </c:strCache>
            </c:strRef>
          </c:tx>
          <c:spPr>
            <a:solidFill>
              <a:schemeClr val="accent1"/>
            </a:solidFill>
          </c:spPr>
          <c:invertIfNegative val="0"/>
          <c:dLbls>
            <c:dLbl>
              <c:idx val="2"/>
              <c:spPr/>
              <c:txPr>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709E-4966-BDFD-E8759328426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'G38'!$B$31:$D$31</c:f>
              <c:strCache>
                <c:ptCount val="3"/>
                <c:pt idx="0">
                  <c:v>Izapidetuak</c:v>
                </c:pt>
                <c:pt idx="1">
                  <c:v>Aztertzen</c:v>
                </c:pt>
                <c:pt idx="2">
                  <c:v>Aurkeztuak, guztira</c:v>
                </c:pt>
              </c:strCache>
            </c:strRef>
          </c:cat>
          <c:val>
            <c:numRef>
              <c:f>'G38'!$B$32:$D$32</c:f>
              <c:numCache>
                <c:formatCode>General</c:formatCode>
                <c:ptCount val="3"/>
                <c:pt idx="0">
                  <c:v>134</c:v>
                </c:pt>
                <c:pt idx="1">
                  <c:v>59</c:v>
                </c:pt>
                <c:pt idx="2">
                  <c:v>193</c:v>
                </c:pt>
              </c:numCache>
            </c:numRef>
          </c:val>
          <c:extLst>
            <c:ext xmlns:c16="http://schemas.microsoft.com/office/drawing/2014/chart" uri="{C3380CC4-5D6E-409C-BE32-E72D297353CC}">
              <c16:uniqueId val="{00000001-709E-4966-BDFD-E87593284268}"/>
            </c:ext>
          </c:extLst>
        </c:ser>
        <c:ser>
          <c:idx val="1"/>
          <c:order val="1"/>
          <c:tx>
            <c:strRef>
              <c:f>'G38'!$A$33</c:f>
              <c:strCache>
                <c:ptCount val="1"/>
                <c:pt idx="0">
                  <c:v>Beste bide batzuetatik egindako salaketak</c:v>
                </c:pt>
              </c:strCache>
            </c:strRef>
          </c:tx>
          <c:spPr>
            <a:solidFill>
              <a:schemeClr val="accent1">
                <a:lumMod val="40000"/>
                <a:lumOff val="60000"/>
              </a:schemeClr>
            </a:solidFill>
          </c:spPr>
          <c:invertIfNegative val="0"/>
          <c:dLbls>
            <c:dLbl>
              <c:idx val="2"/>
              <c:spPr/>
              <c:txPr>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2-709E-4966-BDFD-E8759328426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'G38'!$B$31:$D$31</c:f>
              <c:strCache>
                <c:ptCount val="3"/>
                <c:pt idx="0">
                  <c:v>Izapidetuak</c:v>
                </c:pt>
                <c:pt idx="1">
                  <c:v>Aztertzen</c:v>
                </c:pt>
                <c:pt idx="2">
                  <c:v>Aurkeztuak, guztira</c:v>
                </c:pt>
              </c:strCache>
            </c:strRef>
          </c:cat>
          <c:val>
            <c:numRef>
              <c:f>'G38'!$B$33:$D$33</c:f>
              <c:numCache>
                <c:formatCode>General</c:formatCode>
                <c:ptCount val="3"/>
                <c:pt idx="0">
                  <c:v>60</c:v>
                </c:pt>
                <c:pt idx="1">
                  <c:v>14</c:v>
                </c:pt>
                <c:pt idx="2">
                  <c:v>74</c:v>
                </c:pt>
              </c:numCache>
            </c:numRef>
          </c:val>
          <c:extLst>
            <c:ext xmlns:c16="http://schemas.microsoft.com/office/drawing/2014/chart" uri="{C3380CC4-5D6E-409C-BE32-E72D297353CC}">
              <c16:uniqueId val="{00000003-709E-4966-BDFD-E87593284268}"/>
            </c:ext>
          </c:extLst>
        </c:ser>
        <c:ser>
          <c:idx val="2"/>
          <c:order val="2"/>
          <c:tx>
            <c:strRef>
              <c:f>'G38'!$A$34</c:f>
              <c:strCache>
                <c:ptCount val="1"/>
                <c:pt idx="0">
                  <c:v>Salaketak, guztira</c:v>
                </c:pt>
              </c:strCache>
            </c:strRef>
          </c:tx>
          <c:spPr>
            <a:solidFill>
              <a:schemeClr val="accent1">
                <a:lumMod val="75000"/>
              </a:schemeClr>
            </a:solidFill>
          </c:spPr>
          <c:invertIfNegative val="0"/>
          <c:dLbls>
            <c:dLbl>
              <c:idx val="2"/>
              <c:layout>
                <c:manualLayout>
                  <c:x val="0"/>
                  <c:y val="1.0626992561105207E-2"/>
                </c:manualLayout>
              </c:layout>
              <c:spPr/>
              <c:txPr>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9E-4966-BDFD-E8759328426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'G38'!$B$31:$D$31</c:f>
              <c:strCache>
                <c:ptCount val="3"/>
                <c:pt idx="0">
                  <c:v>Izapidetuak</c:v>
                </c:pt>
                <c:pt idx="1">
                  <c:v>Aztertzen</c:v>
                </c:pt>
                <c:pt idx="2">
                  <c:v>Aurkeztuak, guztira</c:v>
                </c:pt>
              </c:strCache>
            </c:strRef>
          </c:cat>
          <c:val>
            <c:numRef>
              <c:f>'G38'!$B$34:$D$34</c:f>
              <c:numCache>
                <c:formatCode>General</c:formatCode>
                <c:ptCount val="3"/>
                <c:pt idx="0">
                  <c:v>194</c:v>
                </c:pt>
                <c:pt idx="1">
                  <c:v>73</c:v>
                </c:pt>
                <c:pt idx="2">
                  <c:v>267</c:v>
                </c:pt>
              </c:numCache>
            </c:numRef>
          </c:val>
          <c:extLst>
            <c:ext xmlns:c16="http://schemas.microsoft.com/office/drawing/2014/chart" uri="{C3380CC4-5D6E-409C-BE32-E72D297353CC}">
              <c16:uniqueId val="{00000005-709E-4966-BDFD-E87593284268}"/>
            </c:ext>
          </c:extLst>
        </c:ser>
        <c:dLbls>
          <c:showLegendKey val="0"/>
          <c:showVal val="0"/>
          <c:showCatName val="0"/>
          <c:showSerName val="0"/>
          <c:showPercent val="0"/>
          <c:showBubbleSize val="0"/>
        </c:dLbls>
        <c:gapWidth val="150"/>
        <c:axId val="119428608"/>
        <c:axId val="119430144"/>
      </c:barChart>
      <c:catAx>
        <c:axId val="119428608"/>
        <c:scaling>
          <c:orientation val="minMax"/>
        </c:scaling>
        <c:delete val="0"/>
        <c:axPos val="b"/>
        <c:numFmt formatCode="General" sourceLinked="0"/>
        <c:majorTickMark val="out"/>
        <c:minorTickMark val="none"/>
        <c:tickLblPos val="nextTo"/>
        <c:crossAx val="119430144"/>
        <c:crosses val="autoZero"/>
        <c:auto val="1"/>
        <c:lblAlgn val="ctr"/>
        <c:lblOffset val="100"/>
        <c:noMultiLvlLbl val="0"/>
      </c:catAx>
      <c:valAx>
        <c:axId val="119430144"/>
        <c:scaling>
          <c:orientation val="minMax"/>
        </c:scaling>
        <c:delete val="0"/>
        <c:axPos val="l"/>
        <c:majorGridlines>
          <c:spPr>
            <a:ln>
              <a:solidFill>
                <a:schemeClr val="bg1">
                  <a:lumMod val="85000"/>
                </a:schemeClr>
              </a:solidFill>
            </a:ln>
          </c:spPr>
        </c:majorGridlines>
        <c:title>
          <c:tx>
            <c:rich>
              <a:bodyPr rot="-5400000" vert="horz"/>
              <a:lstStyle/>
              <a:p>
                <a:pPr>
                  <a:defRPr b="0"/>
                </a:pPr>
                <a:r>
                  <a:rPr lang="eu-ES" b="0"/>
                  <a:t>kopurua</a:t>
                </a:r>
              </a:p>
            </c:rich>
          </c:tx>
          <c:layout>
            <c:manualLayout>
              <c:xMode val="edge"/>
              <c:yMode val="edge"/>
              <c:x val="1.675041876046901E-2"/>
              <c:y val="0.36491837298233576"/>
            </c:manualLayout>
          </c:layout>
          <c:overlay val="0"/>
        </c:title>
        <c:numFmt formatCode="General" sourceLinked="1"/>
        <c:majorTickMark val="out"/>
        <c:minorTickMark val="none"/>
        <c:tickLblPos val="nextTo"/>
        <c:crossAx val="11942860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u-ES" sz="1000"/>
              <a:t>2019. urtea</a:t>
            </a:r>
          </a:p>
        </c:rich>
      </c:tx>
      <c:layout>
        <c:manualLayout>
          <c:xMode val="edge"/>
          <c:yMode val="edge"/>
          <c:x val="2.1629960102767281E-2"/>
          <c:y val="2.7280477408354646E-2"/>
        </c:manualLayout>
      </c:layout>
      <c:overlay val="1"/>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2"/>
              <c:layout>
                <c:manualLayout>
                  <c:x val="1.8121413470250754E-2"/>
                  <c:y val="1.023017902813299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0E31-46FA-B066-68225E4E7A9C}"/>
                </c:ext>
              </c:extLst>
            </c:dLbl>
            <c:dLbl>
              <c:idx val="3"/>
              <c:layout>
                <c:manualLayout>
                  <c:x val="-3.8256317326084768E-2"/>
                  <c:y val="2.046035805626598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E31-46FA-B066-68225E4E7A9C}"/>
                </c:ext>
              </c:extLst>
            </c:dLbl>
            <c:numFmt formatCode="0.0%" sourceLinked="0"/>
            <c:spPr>
              <a:noFill/>
              <a:ln>
                <a:noFill/>
              </a:ln>
              <a:effectLst/>
            </c:sp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'G39'!$A$27:$A$31</c:f>
              <c:strCache>
                <c:ptCount val="5"/>
                <c:pt idx="0">
                  <c:v>Artxibatu direnak</c:v>
                </c:pt>
                <c:pt idx="1">
                  <c:v>Ikuskapen planaren analisia eta ebaluazioa</c:v>
                </c:pt>
                <c:pt idx="2">
                  <c:v>Beste atal batzuetara bideratu direnak</c:v>
                </c:pt>
                <c:pt idx="3">
                  <c:v>Beste erakunde batzuetara bidali direnak</c:v>
                </c:pt>
                <c:pt idx="4">
                  <c:v>Aztertzen</c:v>
                </c:pt>
              </c:strCache>
            </c:strRef>
          </c:cat>
          <c:val>
            <c:numRef>
              <c:f>'G39'!$B$27:$B$31</c:f>
              <c:numCache>
                <c:formatCode>General</c:formatCode>
                <c:ptCount val="5"/>
                <c:pt idx="0">
                  <c:v>172</c:v>
                </c:pt>
                <c:pt idx="1">
                  <c:v>6</c:v>
                </c:pt>
                <c:pt idx="2">
                  <c:v>12</c:v>
                </c:pt>
                <c:pt idx="3">
                  <c:v>4</c:v>
                </c:pt>
                <c:pt idx="4">
                  <c:v>73</c:v>
                </c:pt>
              </c:numCache>
            </c:numRef>
          </c:val>
          <c:extLst>
            <c:ext xmlns:c16="http://schemas.microsoft.com/office/drawing/2014/chart" uri="{C3380CC4-5D6E-409C-BE32-E72D297353CC}">
              <c16:uniqueId val="{00000002-0E31-46FA-B066-68225E4E7A9C}"/>
            </c:ext>
          </c:extLst>
        </c:ser>
        <c:dLbls>
          <c:showLegendKey val="0"/>
          <c:showVal val="0"/>
          <c:showCatName val="0"/>
          <c:showSerName val="0"/>
          <c:showPercent val="0"/>
          <c:showBubbleSize val="0"/>
          <c:showLeaderLines val="1"/>
        </c:dLbls>
      </c:pie3DChart>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u-ES" sz="1000"/>
              <a:t>2020. urtea</a:t>
            </a:r>
          </a:p>
        </c:rich>
      </c:tx>
      <c:layout>
        <c:manualLayout>
          <c:xMode val="edge"/>
          <c:yMode val="edge"/>
          <c:x val="2.1629960102767281E-2"/>
          <c:y val="2.7280477408354646E-2"/>
        </c:manualLayout>
      </c:layout>
      <c:overlay val="1"/>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2"/>
              <c:layout>
                <c:manualLayout>
                  <c:x val="1.8121413470250754E-2"/>
                  <c:y val="1.023017902813299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49F7-4658-A324-907294338B7F}"/>
                </c:ext>
              </c:extLst>
            </c:dLbl>
            <c:dLbl>
              <c:idx val="3"/>
              <c:layout>
                <c:manualLayout>
                  <c:x val="-3.8256317326084768E-2"/>
                  <c:y val="2.046035805626598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9F7-4658-A324-907294338B7F}"/>
                </c:ext>
              </c:extLst>
            </c:dLbl>
            <c:numFmt formatCode="0.0%" sourceLinked="0"/>
            <c:spPr>
              <a:noFill/>
              <a:ln>
                <a:noFill/>
              </a:ln>
              <a:effectLst/>
            </c:sp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'G39'!$A$27:$A$31</c:f>
              <c:strCache>
                <c:ptCount val="5"/>
                <c:pt idx="0">
                  <c:v>Artxibatu direnak</c:v>
                </c:pt>
                <c:pt idx="1">
                  <c:v>Ikuskapen planaren analisia eta ebaluazioa</c:v>
                </c:pt>
                <c:pt idx="2">
                  <c:v>Beste atal batzuetara bideratu direnak</c:v>
                </c:pt>
                <c:pt idx="3">
                  <c:v>Beste erakunde batzuetara bidali direnak</c:v>
                </c:pt>
                <c:pt idx="4">
                  <c:v>Aztertzen</c:v>
                </c:pt>
              </c:strCache>
            </c:strRef>
          </c:cat>
          <c:val>
            <c:numRef>
              <c:f>'G39'!$B$27:$B$31</c:f>
              <c:numCache>
                <c:formatCode>General</c:formatCode>
                <c:ptCount val="5"/>
                <c:pt idx="0">
                  <c:v>172</c:v>
                </c:pt>
                <c:pt idx="1">
                  <c:v>6</c:v>
                </c:pt>
                <c:pt idx="2">
                  <c:v>12</c:v>
                </c:pt>
                <c:pt idx="3">
                  <c:v>4</c:v>
                </c:pt>
                <c:pt idx="4">
                  <c:v>73</c:v>
                </c:pt>
              </c:numCache>
            </c:numRef>
          </c:val>
          <c:extLst>
            <c:ext xmlns:c16="http://schemas.microsoft.com/office/drawing/2014/chart" uri="{C3380CC4-5D6E-409C-BE32-E72D297353CC}">
              <c16:uniqueId val="{00000002-49F7-4658-A324-907294338B7F}"/>
            </c:ext>
          </c:extLst>
        </c:ser>
        <c:dLbls>
          <c:showLegendKey val="0"/>
          <c:showVal val="0"/>
          <c:showCatName val="0"/>
          <c:showSerName val="0"/>
          <c:showPercent val="0"/>
          <c:showBubbleSize val="0"/>
          <c:showLeaderLines val="1"/>
        </c:dLbls>
      </c:pie3DChart>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'G43'!$B$25</c:f>
              <c:strCache>
                <c:ptCount val="1"/>
                <c:pt idx="0">
                  <c:v>Bidalitako proposamenak</c:v>
                </c:pt>
              </c:strCache>
            </c:strRef>
          </c:tx>
          <c:spPr>
            <a:solidFill>
              <a:srgbClr val="C00000"/>
            </a:solidFill>
          </c:spPr>
          <c:invertIfNegative val="0"/>
          <c:dLbls>
            <c:dLbl>
              <c:idx val="8"/>
              <c:layout>
                <c:manualLayout>
                  <c:x val="-9.6844445867857454E-3"/>
                  <c:y val="-1.098901098901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F4-4462-9F5F-7BFCFED1CD7F}"/>
                </c:ext>
              </c:extLst>
            </c:dLbl>
            <c:dLbl>
              <c:idx val="9"/>
              <c:layout>
                <c:manualLayout>
                  <c:x val="-4.046966528951387E-3"/>
                  <c:y val="8.67295434224568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F4-4462-9F5F-7BFCFED1CD7F}"/>
                </c:ext>
              </c:extLst>
            </c:dLbl>
            <c:dLbl>
              <c:idx val="10"/>
              <c:layout>
                <c:manualLayout>
                  <c:x val="-5.8105752469493769E-3"/>
                  <c:y val="-7.326007326007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F4-4462-9F5F-7BFCFED1CD7F}"/>
                </c:ext>
              </c:extLst>
            </c:dLbl>
            <c:dLbl>
              <c:idx val="11"/>
              <c:layout>
                <c:manualLayout>
                  <c:x val="-5.810575246949448E-3"/>
                  <c:y val="2.8908886389201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F4-4462-9F5F-7BFCFED1CD7F}"/>
                </c:ext>
              </c:extLst>
            </c:dLbl>
            <c:dLbl>
              <c:idx val="12"/>
              <c:layout>
                <c:manualLayout>
                  <c:x val="-5.8105752469494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F4-4462-9F5F-7BFCFED1CD7F}"/>
                </c:ext>
              </c:extLst>
            </c:dLbl>
            <c:dLbl>
              <c:idx val="14"/>
              <c:layout>
                <c:manualLayout>
                  <c:x val="2.8345236624620065E-3"/>
                  <c:y val="3.6630036630036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F4-4462-9F5F-7BFCFED1CD7F}"/>
                </c:ext>
              </c:extLst>
            </c:dLbl>
            <c:dLbl>
              <c:idx val="15"/>
              <c:layout>
                <c:manualLayout>
                  <c:x val="9.8619487855759608E-3"/>
                  <c:y val="-1.6788119418860697E-3"/>
                </c:manualLayout>
              </c:layout>
              <c:numFmt formatCode="#,##0" sourceLinked="0"/>
              <c:spPr/>
              <c:txPr>
                <a:bodyPr/>
                <a:lstStyle/>
                <a:p>
                  <a:pPr>
                    <a:defRPr sz="800"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F4-4462-9F5F-7BFCFED1CD7F}"/>
                </c:ext>
              </c:extLst>
            </c:dLbl>
            <c:dLbl>
              <c:idx val="16"/>
              <c:layout>
                <c:manualLayout>
                  <c:x val="1.2140736077298528E-2"/>
                  <c:y val="-1.9963478023735461E-2"/>
                </c:manualLayout>
              </c:layout>
              <c:numFmt formatCode="#,##0" sourceLinked="0"/>
              <c:spPr>
                <a:noFill/>
                <a:ln>
                  <a:noFill/>
                </a:ln>
                <a:effectLst/>
              </c:spPr>
              <c:txPr>
                <a:bodyPr/>
                <a:lstStyle/>
                <a:p>
                  <a:pPr>
                    <a:defRPr sz="800"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F4-4462-9F5F-7BFCFED1CD7F}"/>
                </c:ext>
              </c:extLst>
            </c:dLbl>
            <c:dLbl>
              <c:idx val="17"/>
              <c:numFmt formatCode="#,##0" sourceLinked="0"/>
              <c:spPr>
                <a:noFill/>
                <a:ln>
                  <a:noFill/>
                </a:ln>
                <a:effectLst/>
              </c:spPr>
              <c:txPr>
                <a:bodyPr/>
                <a:lstStyle/>
                <a:p>
                  <a:pPr>
                    <a:defRPr sz="800" b="0"/>
                  </a:pPr>
                  <a:endParaRPr lang="es-ES"/>
                </a:p>
              </c:txPr>
              <c:showLegendKey val="0"/>
              <c:showVal val="1"/>
              <c:showCatName val="0"/>
              <c:showSerName val="0"/>
              <c:showPercent val="0"/>
              <c:showBubbleSize val="0"/>
              <c:extLst>
                <c:ext xmlns:c16="http://schemas.microsoft.com/office/drawing/2014/chart" uri="{C3380CC4-5D6E-409C-BE32-E72D297353CC}">
                  <c16:uniqueId val="{00000000-F098-415F-AE49-3C696A35A76A}"/>
                </c:ext>
              </c:extLst>
            </c:dLbl>
            <c:dLbl>
              <c:idx val="18"/>
              <c:layout>
                <c:manualLayout>
                  <c:x val="0"/>
                  <c:y val="-1.6636167027116969E-2"/>
                </c:manualLayout>
              </c:layout>
              <c:numFmt formatCode="#,##0" sourceLinked="0"/>
              <c:spPr>
                <a:noFill/>
                <a:ln>
                  <a:noFill/>
                </a:ln>
                <a:effectLst/>
              </c:spPr>
              <c:txPr>
                <a:bodyPr/>
                <a:lstStyle/>
                <a:p>
                  <a:pPr>
                    <a:defRPr sz="900"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4B-4F60-8A72-6A1147855BDB}"/>
                </c:ext>
              </c:extLst>
            </c:dLbl>
            <c:numFmt formatCode="#,##0" sourceLinked="0"/>
            <c:spPr>
              <a:noFill/>
              <a:ln>
                <a:noFill/>
              </a:ln>
              <a:effectLst/>
            </c:spPr>
            <c:txPr>
              <a:bodyPr/>
              <a:lstStyle/>
              <a:p>
                <a:pPr>
                  <a:defRPr sz="8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'G43'!$A$26:$A$44</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'G43'!$B$26:$B$44</c:f>
              <c:numCache>
                <c:formatCode>#,##0_ ;\-#,##0\ </c:formatCode>
                <c:ptCount val="19"/>
                <c:pt idx="0">
                  <c:v>3055</c:v>
                </c:pt>
                <c:pt idx="1">
                  <c:v>49712</c:v>
                </c:pt>
                <c:pt idx="2">
                  <c:v>70724</c:v>
                </c:pt>
                <c:pt idx="3">
                  <c:v>93169</c:v>
                </c:pt>
                <c:pt idx="4">
                  <c:v>137147</c:v>
                </c:pt>
                <c:pt idx="5">
                  <c:v>156423</c:v>
                </c:pt>
                <c:pt idx="6">
                  <c:v>165411</c:v>
                </c:pt>
                <c:pt idx="7">
                  <c:v>169670</c:v>
                </c:pt>
                <c:pt idx="8">
                  <c:v>183206</c:v>
                </c:pt>
                <c:pt idx="9">
                  <c:v>189134</c:v>
                </c:pt>
                <c:pt idx="10">
                  <c:v>195165</c:v>
                </c:pt>
                <c:pt idx="11">
                  <c:v>189526</c:v>
                </c:pt>
                <c:pt idx="12">
                  <c:v>181374</c:v>
                </c:pt>
                <c:pt idx="13">
                  <c:v>178257</c:v>
                </c:pt>
                <c:pt idx="14">
                  <c:v>179060</c:v>
                </c:pt>
                <c:pt idx="15">
                  <c:v>179414</c:v>
                </c:pt>
                <c:pt idx="16">
                  <c:v>181504</c:v>
                </c:pt>
                <c:pt idx="17">
                  <c:v>198782</c:v>
                </c:pt>
                <c:pt idx="18">
                  <c:v>200561</c:v>
                </c:pt>
              </c:numCache>
            </c:numRef>
          </c:val>
          <c:extLst>
            <c:ext xmlns:c16="http://schemas.microsoft.com/office/drawing/2014/chart" uri="{C3380CC4-5D6E-409C-BE32-E72D297353CC}">
              <c16:uniqueId val="{00000008-B1F4-4462-9F5F-7BFCFED1CD7F}"/>
            </c:ext>
          </c:extLst>
        </c:ser>
        <c:dLbls>
          <c:showLegendKey val="0"/>
          <c:showVal val="0"/>
          <c:showCatName val="0"/>
          <c:showSerName val="0"/>
          <c:showPercent val="0"/>
          <c:showBubbleSize val="0"/>
        </c:dLbls>
        <c:gapWidth val="58"/>
        <c:axId val="119402880"/>
        <c:axId val="119404416"/>
      </c:barChart>
      <c:catAx>
        <c:axId val="119402880"/>
        <c:scaling>
          <c:orientation val="minMax"/>
        </c:scaling>
        <c:delete val="0"/>
        <c:axPos val="b"/>
        <c:numFmt formatCode="General" sourceLinked="1"/>
        <c:majorTickMark val="out"/>
        <c:minorTickMark val="none"/>
        <c:tickLblPos val="nextTo"/>
        <c:txPr>
          <a:bodyPr rot="-1620000"/>
          <a:lstStyle/>
          <a:p>
            <a:pPr>
              <a:defRPr/>
            </a:pPr>
            <a:endParaRPr lang="es-ES"/>
          </a:p>
        </c:txPr>
        <c:crossAx val="119404416"/>
        <c:crosses val="autoZero"/>
        <c:auto val="1"/>
        <c:lblAlgn val="ctr"/>
        <c:lblOffset val="100"/>
        <c:noMultiLvlLbl val="0"/>
      </c:catAx>
      <c:valAx>
        <c:axId val="119404416"/>
        <c:scaling>
          <c:orientation val="minMax"/>
          <c:min val="0"/>
        </c:scaling>
        <c:delete val="0"/>
        <c:axPos val="l"/>
        <c:majorGridlines>
          <c:spPr>
            <a:ln>
              <a:solidFill>
                <a:schemeClr val="bg1">
                  <a:lumMod val="95000"/>
                </a:schemeClr>
              </a:solidFill>
            </a:ln>
          </c:spPr>
        </c:majorGridlines>
        <c:numFmt formatCode="#,##0_ ;\-#,##0\ " sourceLinked="1"/>
        <c:majorTickMark val="out"/>
        <c:minorTickMark val="none"/>
        <c:tickLblPos val="nextTo"/>
        <c:crossAx val="119402880"/>
        <c:crosses val="autoZero"/>
        <c:crossBetween val="between"/>
        <c:majorUnit val="50000"/>
      </c:valAx>
    </c:plotArea>
    <c:legend>
      <c:legendPos val="b"/>
      <c:layout>
        <c:manualLayout>
          <c:xMode val="edge"/>
          <c:yMode val="edge"/>
          <c:x val="0.38921898651557446"/>
          <c:y val="0.89544427068038868"/>
          <c:w val="0.24625338499354243"/>
          <c:h val="8.7209675546844584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'G44'!$B$23</c:f>
              <c:strCache>
                <c:ptCount val="1"/>
                <c:pt idx="0">
                  <c:v>Onartutako proposamenak</c:v>
                </c:pt>
              </c:strCache>
            </c:strRef>
          </c:tx>
          <c:invertIfNegative val="0"/>
          <c:dLbls>
            <c:dLbl>
              <c:idx val="5"/>
              <c:numFmt formatCode="0.0%" sourceLinked="0"/>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683D-4C11-9E12-0B3BB1DF1023}"/>
                </c:ext>
              </c:extLst>
            </c:dLbl>
            <c:dLbl>
              <c:idx val="6"/>
              <c:numFmt formatCode="0.0%" sourceLinked="0"/>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1-683D-4C11-9E12-0B3BB1DF1023}"/>
                </c:ext>
              </c:extLst>
            </c:dLbl>
            <c:dLbl>
              <c:idx val="8"/>
              <c:numFmt formatCode="0.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1-4D71-460C-92CE-FDF6C21F1649}"/>
                </c:ext>
              </c:extLst>
            </c:dLbl>
            <c:numFmt formatCode="0.0%" sourceLinked="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'G44'!$A$24:$A$32</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'G44'!$B$24:$B$32</c:f>
              <c:numCache>
                <c:formatCode>0.00%</c:formatCode>
                <c:ptCount val="9"/>
                <c:pt idx="0">
                  <c:v>0.9012</c:v>
                </c:pt>
                <c:pt idx="1">
                  <c:v>0.89119999999999999</c:v>
                </c:pt>
                <c:pt idx="2">
                  <c:v>0.90310000000000001</c:v>
                </c:pt>
                <c:pt idx="3">
                  <c:v>0.92159999999999997</c:v>
                </c:pt>
                <c:pt idx="4">
                  <c:v>0.92279999999999995</c:v>
                </c:pt>
                <c:pt idx="5">
                  <c:v>0.93089999999999995</c:v>
                </c:pt>
                <c:pt idx="6">
                  <c:v>0.92</c:v>
                </c:pt>
                <c:pt idx="7">
                  <c:v>0.92</c:v>
                </c:pt>
                <c:pt idx="8">
                  <c:v>0.92</c:v>
                </c:pt>
              </c:numCache>
            </c:numRef>
          </c:val>
          <c:extLst>
            <c:ext xmlns:c16="http://schemas.microsoft.com/office/drawing/2014/chart" uri="{C3380CC4-5D6E-409C-BE32-E72D297353CC}">
              <c16:uniqueId val="{00000002-683D-4C11-9E12-0B3BB1DF1023}"/>
            </c:ext>
          </c:extLst>
        </c:ser>
        <c:ser>
          <c:idx val="1"/>
          <c:order val="1"/>
          <c:tx>
            <c:strRef>
              <c:f>'G44'!$C$23</c:f>
              <c:strCache>
                <c:ptCount val="1"/>
                <c:pt idx="0">
                  <c:v>Ezeztatutako proposamenak</c:v>
                </c:pt>
              </c:strCache>
            </c:strRef>
          </c:tx>
          <c:invertIfNegative val="0"/>
          <c:dLbls>
            <c:dLbl>
              <c:idx val="5"/>
              <c:numFmt formatCode="0.0%" sourceLinked="0"/>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3-683D-4C11-9E12-0B3BB1DF1023}"/>
                </c:ext>
              </c:extLst>
            </c:dLbl>
            <c:dLbl>
              <c:idx val="6"/>
              <c:numFmt formatCode="0.0%" sourceLinked="0"/>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4-683D-4C11-9E12-0B3BB1DF1023}"/>
                </c:ext>
              </c:extLst>
            </c:dLbl>
            <c:dLbl>
              <c:idx val="7"/>
              <c:numFmt formatCode="0.0%" sourceLinked="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0E29-4758-94F1-C5FE2F55C7AE}"/>
                </c:ext>
              </c:extLst>
            </c:dLbl>
            <c:dLbl>
              <c:idx val="8"/>
              <c:numFmt formatCode="0.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4D71-460C-92CE-FDF6C21F1649}"/>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'G44'!$A$24:$A$32</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'G44'!$C$24:$C$32</c:f>
              <c:numCache>
                <c:formatCode>0.00%</c:formatCode>
                <c:ptCount val="9"/>
                <c:pt idx="0">
                  <c:v>9.8799999999999999E-2</c:v>
                </c:pt>
                <c:pt idx="1">
                  <c:v>0.10879999999999999</c:v>
                </c:pt>
                <c:pt idx="2">
                  <c:v>9.7299999999999998E-2</c:v>
                </c:pt>
                <c:pt idx="3">
                  <c:v>7.6200000000000004E-2</c:v>
                </c:pt>
                <c:pt idx="4">
                  <c:v>7.7100000000000002E-2</c:v>
                </c:pt>
                <c:pt idx="5">
                  <c:v>6.9099999999999995E-2</c:v>
                </c:pt>
                <c:pt idx="6">
                  <c:v>0.08</c:v>
                </c:pt>
                <c:pt idx="7">
                  <c:v>0.08</c:v>
                </c:pt>
                <c:pt idx="8">
                  <c:v>0.08</c:v>
                </c:pt>
              </c:numCache>
            </c:numRef>
          </c:val>
          <c:extLst>
            <c:ext xmlns:c16="http://schemas.microsoft.com/office/drawing/2014/chart" uri="{C3380CC4-5D6E-409C-BE32-E72D297353CC}">
              <c16:uniqueId val="{00000005-683D-4C11-9E12-0B3BB1DF1023}"/>
            </c:ext>
          </c:extLst>
        </c:ser>
        <c:dLbls>
          <c:showLegendKey val="0"/>
          <c:showVal val="1"/>
          <c:showCatName val="0"/>
          <c:showSerName val="0"/>
          <c:showPercent val="0"/>
          <c:showBubbleSize val="0"/>
        </c:dLbls>
        <c:gapWidth val="95"/>
        <c:gapDepth val="95"/>
        <c:shape val="box"/>
        <c:axId val="130135552"/>
        <c:axId val="130137088"/>
        <c:axId val="0"/>
      </c:bar3DChart>
      <c:catAx>
        <c:axId val="130135552"/>
        <c:scaling>
          <c:orientation val="minMax"/>
        </c:scaling>
        <c:delete val="0"/>
        <c:axPos val="b"/>
        <c:numFmt formatCode="General" sourceLinked="1"/>
        <c:majorTickMark val="none"/>
        <c:minorTickMark val="none"/>
        <c:tickLblPos val="nextTo"/>
        <c:crossAx val="130137088"/>
        <c:crosses val="autoZero"/>
        <c:auto val="1"/>
        <c:lblAlgn val="ctr"/>
        <c:lblOffset val="100"/>
        <c:noMultiLvlLbl val="0"/>
      </c:catAx>
      <c:valAx>
        <c:axId val="130137088"/>
        <c:scaling>
          <c:orientation val="minMax"/>
          <c:max val="1"/>
          <c:min val="0"/>
        </c:scaling>
        <c:delete val="1"/>
        <c:axPos val="l"/>
        <c:numFmt formatCode="0.00%" sourceLinked="1"/>
        <c:majorTickMark val="none"/>
        <c:minorTickMark val="none"/>
        <c:tickLblPos val="nextTo"/>
        <c:crossAx val="130135552"/>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'5.G'!$A$26</c:f>
              <c:strCache>
                <c:ptCount val="1"/>
                <c:pt idx="0">
                  <c:v>Emakumezkoak</c:v>
                </c:pt>
              </c:strCache>
            </c:strRef>
          </c:tx>
          <c:invertIfNegative val="0"/>
          <c:dPt>
            <c:idx val="0"/>
            <c:invertIfNegative val="0"/>
            <c:bubble3D val="0"/>
            <c:spPr>
              <a:solidFill>
                <a:schemeClr val="accent1"/>
              </a:solidFill>
            </c:spPr>
            <c:extLst>
              <c:ext xmlns:c16="http://schemas.microsoft.com/office/drawing/2014/chart" uri="{C3380CC4-5D6E-409C-BE32-E72D297353CC}">
                <c16:uniqueId val="{00000001-1B79-45FF-8DB7-C59F771E767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'5.G'!$B$25:$C$25</c:f>
              <c:numCache>
                <c:formatCode>General</c:formatCode>
                <c:ptCount val="2"/>
                <c:pt idx="0">
                  <c:v>2019</c:v>
                </c:pt>
                <c:pt idx="1">
                  <c:v>2020</c:v>
                </c:pt>
              </c:numCache>
            </c:numRef>
          </c:cat>
          <c:val>
            <c:numRef>
              <c:f>'5.G'!$B$26:$C$26</c:f>
              <c:numCache>
                <c:formatCode>#,##0.00</c:formatCode>
                <c:ptCount val="2"/>
                <c:pt idx="0">
                  <c:v>47.61</c:v>
                </c:pt>
                <c:pt idx="1">
                  <c:v>48.137168141592923</c:v>
                </c:pt>
              </c:numCache>
            </c:numRef>
          </c:val>
          <c:extLst>
            <c:ext xmlns:c16="http://schemas.microsoft.com/office/drawing/2014/chart" uri="{C3380CC4-5D6E-409C-BE32-E72D297353CC}">
              <c16:uniqueId val="{00000002-1B79-45FF-8DB7-C59F771E7678}"/>
            </c:ext>
          </c:extLst>
        </c:ser>
        <c:ser>
          <c:idx val="1"/>
          <c:order val="1"/>
          <c:tx>
            <c:strRef>
              <c:f>'5.G'!$A$27</c:f>
              <c:strCache>
                <c:ptCount val="1"/>
                <c:pt idx="0">
                  <c:v>Gizonezkoak</c:v>
                </c:pt>
              </c:strCache>
            </c:strRef>
          </c:tx>
          <c:spPr>
            <a:solidFill>
              <a:schemeClr val="accent1">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'5.G'!$B$25:$C$25</c:f>
              <c:numCache>
                <c:formatCode>General</c:formatCode>
                <c:ptCount val="2"/>
                <c:pt idx="0">
                  <c:v>2019</c:v>
                </c:pt>
                <c:pt idx="1">
                  <c:v>2020</c:v>
                </c:pt>
              </c:numCache>
            </c:numRef>
          </c:cat>
          <c:val>
            <c:numRef>
              <c:f>'5.G'!$B$27:$C$27</c:f>
              <c:numCache>
                <c:formatCode>#,##0.00</c:formatCode>
                <c:ptCount val="2"/>
                <c:pt idx="0">
                  <c:v>47.13</c:v>
                </c:pt>
                <c:pt idx="1">
                  <c:v>47.366336633663366</c:v>
                </c:pt>
              </c:numCache>
            </c:numRef>
          </c:val>
          <c:extLst>
            <c:ext xmlns:c16="http://schemas.microsoft.com/office/drawing/2014/chart" uri="{C3380CC4-5D6E-409C-BE32-E72D297353CC}">
              <c16:uniqueId val="{00000003-1B79-45FF-8DB7-C59F771E7678}"/>
            </c:ext>
          </c:extLst>
        </c:ser>
        <c:ser>
          <c:idx val="2"/>
          <c:order val="2"/>
          <c:tx>
            <c:strRef>
              <c:f>'5.G'!$A$28</c:f>
              <c:strCache>
                <c:ptCount val="1"/>
                <c:pt idx="0">
                  <c:v>Langileak, guztira</c:v>
                </c:pt>
              </c:strCache>
            </c:strRef>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'5.G'!$B$25:$C$25</c:f>
              <c:numCache>
                <c:formatCode>General</c:formatCode>
                <c:ptCount val="2"/>
                <c:pt idx="0">
                  <c:v>2019</c:v>
                </c:pt>
                <c:pt idx="1">
                  <c:v>2020</c:v>
                </c:pt>
              </c:numCache>
            </c:numRef>
          </c:cat>
          <c:val>
            <c:numRef>
              <c:f>'5.G'!$B$28:$C$28</c:f>
              <c:numCache>
                <c:formatCode>#,##0.00</c:formatCode>
                <c:ptCount val="2"/>
                <c:pt idx="0">
                  <c:v>47.46</c:v>
                </c:pt>
                <c:pt idx="1">
                  <c:v>47.899082568807337</c:v>
                </c:pt>
              </c:numCache>
            </c:numRef>
          </c:val>
          <c:extLst>
            <c:ext xmlns:c16="http://schemas.microsoft.com/office/drawing/2014/chart" uri="{C3380CC4-5D6E-409C-BE32-E72D297353CC}">
              <c16:uniqueId val="{00000004-1B79-45FF-8DB7-C59F771E7678}"/>
            </c:ext>
          </c:extLst>
        </c:ser>
        <c:dLbls>
          <c:showLegendKey val="0"/>
          <c:showVal val="0"/>
          <c:showCatName val="0"/>
          <c:showSerName val="0"/>
          <c:showPercent val="0"/>
          <c:showBubbleSize val="0"/>
        </c:dLbls>
        <c:gapWidth val="138"/>
        <c:overlap val="-10"/>
        <c:axId val="119757056"/>
        <c:axId val="119762944"/>
      </c:barChart>
      <c:catAx>
        <c:axId val="119757056"/>
        <c:scaling>
          <c:orientation val="minMax"/>
        </c:scaling>
        <c:delete val="0"/>
        <c:axPos val="b"/>
        <c:numFmt formatCode="General" sourceLinked="1"/>
        <c:majorTickMark val="out"/>
        <c:minorTickMark val="none"/>
        <c:tickLblPos val="nextTo"/>
        <c:crossAx val="119762944"/>
        <c:crosses val="autoZero"/>
        <c:auto val="1"/>
        <c:lblAlgn val="ctr"/>
        <c:lblOffset val="100"/>
        <c:noMultiLvlLbl val="0"/>
      </c:catAx>
      <c:valAx>
        <c:axId val="119762944"/>
        <c:scaling>
          <c:orientation val="minMax"/>
          <c:max val="50"/>
        </c:scaling>
        <c:delete val="0"/>
        <c:axPos val="l"/>
        <c:majorGridlines>
          <c:spPr>
            <a:ln>
              <a:solidFill>
                <a:schemeClr val="bg1">
                  <a:lumMod val="85000"/>
                </a:schemeClr>
              </a:solidFill>
            </a:ln>
          </c:spPr>
        </c:majorGridlines>
        <c:title>
          <c:tx>
            <c:rich>
              <a:bodyPr rot="-5400000" vert="horz"/>
              <a:lstStyle/>
              <a:p>
                <a:pPr>
                  <a:defRPr/>
                </a:pPr>
                <a:r>
                  <a:rPr lang="eu-ES"/>
                  <a:t>urte</a:t>
                </a:r>
              </a:p>
            </c:rich>
          </c:tx>
          <c:layout>
            <c:manualLayout>
              <c:xMode val="edge"/>
              <c:yMode val="edge"/>
              <c:x val="1.6666666666666666E-2"/>
              <c:y val="0.3535600758238554"/>
            </c:manualLayout>
          </c:layout>
          <c:overlay val="0"/>
        </c:title>
        <c:numFmt formatCode="#,##0" sourceLinked="0"/>
        <c:majorTickMark val="none"/>
        <c:minorTickMark val="none"/>
        <c:tickLblPos val="nextTo"/>
        <c:crossAx val="119757056"/>
        <c:crosses val="autoZero"/>
        <c:crossBetween val="between"/>
        <c:majorUnit val="1"/>
        <c:minorUnit val="0.1"/>
      </c:valAx>
    </c:plotArea>
    <c:legend>
      <c:legendPos val="b"/>
      <c:overlay val="0"/>
    </c:legend>
    <c:plotVisOnly val="1"/>
    <c:dispBlanksAs val="gap"/>
    <c:showDLblsOverMax val="0"/>
  </c:chart>
  <c:spPr>
    <a:ln>
      <a:noFill/>
    </a:ln>
  </c:spPr>
  <c:printSettings>
    <c:headerFooter alignWithMargins="0"/>
    <c:pageMargins b="1" l="0.75" r="0.75" t="1" header="0" footer="0"/>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col"/>
        <c:grouping val="stacked"/>
        <c:varyColors val="0"/>
        <c:ser>
          <c:idx val="1"/>
          <c:order val="0"/>
          <c:tx>
            <c:strRef>
              <c:f>'G45'!$B$29</c:f>
              <c:strCache>
                <c:ptCount val="1"/>
                <c:pt idx="0">
                  <c:v>Erakunde kolaboratzaileak</c:v>
                </c:pt>
              </c:strCache>
            </c:strRef>
          </c:tx>
          <c:spPr>
            <a:solidFill>
              <a:schemeClr val="accent5"/>
            </a:solidFill>
          </c:spPr>
          <c:invertIfNegative val="0"/>
          <c:dLbls>
            <c:dLbl>
              <c:idx val="9"/>
              <c:delete val="1"/>
              <c:extLst>
                <c:ext xmlns:c15="http://schemas.microsoft.com/office/drawing/2012/chart" uri="{CE6537A1-D6FC-4f65-9D91-7224C49458BB}"/>
                <c:ext xmlns:c16="http://schemas.microsoft.com/office/drawing/2014/chart" uri="{C3380CC4-5D6E-409C-BE32-E72D297353CC}">
                  <c16:uniqueId val="{00000001-AD18-4150-BCBB-DF7C43A53FE3}"/>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E4-4C0F-A735-92E02E2816A9}"/>
                </c:ext>
              </c:extLst>
            </c:dLbl>
            <c:dLbl>
              <c:idx val="11"/>
              <c:spPr>
                <a:noFill/>
                <a:ln>
                  <a:noFill/>
                </a:ln>
                <a:effectLst/>
              </c:spPr>
              <c:txPr>
                <a:bodyPr/>
                <a:lstStyle/>
                <a:p>
                  <a:pPr>
                    <a:defRPr b="1"/>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08-4DD7-8249-5D843DA6BDAA}"/>
                </c:ext>
              </c:extLst>
            </c:dLbl>
            <c:spPr>
              <a:noFill/>
              <a:ln>
                <a:noFill/>
              </a:ln>
              <a:effectLst/>
            </c:spPr>
            <c:txPr>
              <a:bodyPr/>
              <a:lstStyle/>
              <a:p>
                <a:pPr>
                  <a:defRPr b="0"/>
                </a:pPr>
                <a:endParaRPr lang="es-ES"/>
              </a:p>
            </c:tx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numRef>
              <c:f>'G45'!$A$30:$A$41</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'G45'!$B$30:$B$41</c:f>
              <c:numCache>
                <c:formatCode>#,##0_ ;\-#,##0\ </c:formatCode>
                <c:ptCount val="12"/>
                <c:pt idx="0">
                  <c:v>130077</c:v>
                </c:pt>
                <c:pt idx="1">
                  <c:v>126722</c:v>
                </c:pt>
                <c:pt idx="2">
                  <c:v>118944</c:v>
                </c:pt>
                <c:pt idx="3">
                  <c:v>114561</c:v>
                </c:pt>
                <c:pt idx="4">
                  <c:v>109332</c:v>
                </c:pt>
                <c:pt idx="5">
                  <c:v>106945</c:v>
                </c:pt>
                <c:pt idx="6">
                  <c:v>96432</c:v>
                </c:pt>
                <c:pt idx="7">
                  <c:v>96513</c:v>
                </c:pt>
                <c:pt idx="8">
                  <c:v>100458</c:v>
                </c:pt>
                <c:pt idx="9">
                  <c:v>101358</c:v>
                </c:pt>
                <c:pt idx="10">
                  <c:v>60007</c:v>
                </c:pt>
                <c:pt idx="11">
                  <c:v>45586</c:v>
                </c:pt>
              </c:numCache>
            </c:numRef>
          </c:val>
          <c:extLst>
            <c:ext xmlns:c16="http://schemas.microsoft.com/office/drawing/2014/chart" uri="{C3380CC4-5D6E-409C-BE32-E72D297353CC}">
              <c16:uniqueId val="{00000002-AD18-4150-BCBB-DF7C43A53FE3}"/>
            </c:ext>
          </c:extLst>
        </c:ser>
        <c:ser>
          <c:idx val="2"/>
          <c:order val="1"/>
          <c:tx>
            <c:strRef>
              <c:f>'G45'!$C$29</c:f>
              <c:strCache>
                <c:ptCount val="1"/>
                <c:pt idx="0">
                  <c:v>Gidaliburuak </c:v>
                </c:pt>
              </c:strCache>
            </c:strRef>
          </c:tx>
          <c:spPr>
            <a:solidFill>
              <a:srgbClr val="00206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AD18-4150-BCBB-DF7C43A53FE3}"/>
                </c:ext>
              </c:extLst>
            </c:dLbl>
            <c:dLbl>
              <c:idx val="1"/>
              <c:delete val="1"/>
              <c:extLst>
                <c:ext xmlns:c15="http://schemas.microsoft.com/office/drawing/2012/chart" uri="{CE6537A1-D6FC-4f65-9D91-7224C49458BB}"/>
                <c:ext xmlns:c16="http://schemas.microsoft.com/office/drawing/2014/chart" uri="{C3380CC4-5D6E-409C-BE32-E72D297353CC}">
                  <c16:uniqueId val="{00000004-AD18-4150-BCBB-DF7C43A53FE3}"/>
                </c:ext>
              </c:extLst>
            </c:dLbl>
            <c:dLbl>
              <c:idx val="2"/>
              <c:delete val="1"/>
              <c:extLst>
                <c:ext xmlns:c15="http://schemas.microsoft.com/office/drawing/2012/chart" uri="{CE6537A1-D6FC-4f65-9D91-7224C49458BB}"/>
                <c:ext xmlns:c16="http://schemas.microsoft.com/office/drawing/2014/chart" uri="{C3380CC4-5D6E-409C-BE32-E72D297353CC}">
                  <c16:uniqueId val="{00000005-AD18-4150-BCBB-DF7C43A53FE3}"/>
                </c:ext>
              </c:extLst>
            </c:dLbl>
            <c:dLbl>
              <c:idx val="3"/>
              <c:delete val="1"/>
              <c:extLst>
                <c:ext xmlns:c15="http://schemas.microsoft.com/office/drawing/2012/chart" uri="{CE6537A1-D6FC-4f65-9D91-7224C49458BB}"/>
                <c:ext xmlns:c16="http://schemas.microsoft.com/office/drawing/2014/chart" uri="{C3380CC4-5D6E-409C-BE32-E72D297353CC}">
                  <c16:uniqueId val="{00000006-AD18-4150-BCBB-DF7C43A53FE3}"/>
                </c:ext>
              </c:extLst>
            </c:dLbl>
            <c:dLbl>
              <c:idx val="4"/>
              <c:delete val="1"/>
              <c:extLst>
                <c:ext xmlns:c15="http://schemas.microsoft.com/office/drawing/2012/chart" uri="{CE6537A1-D6FC-4f65-9D91-7224C49458BB}"/>
                <c:ext xmlns:c16="http://schemas.microsoft.com/office/drawing/2014/chart" uri="{C3380CC4-5D6E-409C-BE32-E72D297353CC}">
                  <c16:uniqueId val="{00000007-AD18-4150-BCBB-DF7C43A53FE3}"/>
                </c:ext>
              </c:extLst>
            </c:dLbl>
            <c:dLbl>
              <c:idx val="5"/>
              <c:delete val="1"/>
              <c:extLst>
                <c:ext xmlns:c15="http://schemas.microsoft.com/office/drawing/2012/chart" uri="{CE6537A1-D6FC-4f65-9D91-7224C49458BB}"/>
                <c:ext xmlns:c16="http://schemas.microsoft.com/office/drawing/2014/chart" uri="{C3380CC4-5D6E-409C-BE32-E72D297353CC}">
                  <c16:uniqueId val="{00000008-AD18-4150-BCBB-DF7C43A53FE3}"/>
                </c:ext>
              </c:extLst>
            </c:dLbl>
            <c:dLbl>
              <c:idx val="6"/>
              <c:delete val="1"/>
              <c:extLst>
                <c:ext xmlns:c15="http://schemas.microsoft.com/office/drawing/2012/chart" uri="{CE6537A1-D6FC-4f65-9D91-7224C49458BB}"/>
                <c:ext xmlns:c16="http://schemas.microsoft.com/office/drawing/2014/chart" uri="{C3380CC4-5D6E-409C-BE32-E72D297353CC}">
                  <c16:uniqueId val="{00000009-AD18-4150-BCBB-DF7C43A53FE3}"/>
                </c:ext>
              </c:extLst>
            </c:dLbl>
            <c:dLbl>
              <c:idx val="7"/>
              <c:delete val="1"/>
              <c:extLst>
                <c:ext xmlns:c15="http://schemas.microsoft.com/office/drawing/2012/chart" uri="{CE6537A1-D6FC-4f65-9D91-7224C49458BB}"/>
                <c:ext xmlns:c16="http://schemas.microsoft.com/office/drawing/2014/chart" uri="{C3380CC4-5D6E-409C-BE32-E72D297353CC}">
                  <c16:uniqueId val="{0000000A-AD18-4150-BCBB-DF7C43A53FE3}"/>
                </c:ext>
              </c:extLst>
            </c:dLbl>
            <c:dLbl>
              <c:idx val="8"/>
              <c:delete val="1"/>
              <c:extLst>
                <c:ext xmlns:c15="http://schemas.microsoft.com/office/drawing/2012/chart" uri="{CE6537A1-D6FC-4f65-9D91-7224C49458BB}"/>
                <c:ext xmlns:c16="http://schemas.microsoft.com/office/drawing/2014/chart" uri="{C3380CC4-5D6E-409C-BE32-E72D297353CC}">
                  <c16:uniqueId val="{0000000B-AD18-4150-BCBB-DF7C43A53FE3}"/>
                </c:ext>
              </c:extLst>
            </c:dLbl>
            <c:dLbl>
              <c:idx val="9"/>
              <c:delete val="1"/>
              <c:extLst>
                <c:ext xmlns:c15="http://schemas.microsoft.com/office/drawing/2012/chart" uri="{CE6537A1-D6FC-4f65-9D91-7224C49458BB}"/>
                <c:ext xmlns:c16="http://schemas.microsoft.com/office/drawing/2014/chart" uri="{C3380CC4-5D6E-409C-BE32-E72D297353CC}">
                  <c16:uniqueId val="{0000000C-AD18-4150-BCBB-DF7C43A53FE3}"/>
                </c:ext>
              </c:extLst>
            </c:dLbl>
            <c:dLbl>
              <c:idx val="11"/>
              <c:spPr>
                <a:noFill/>
                <a:ln>
                  <a:noFill/>
                </a:ln>
                <a:effectLst/>
              </c:spPr>
              <c:txPr>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2-0A08-4DD7-8249-5D843DA6BDAA}"/>
                </c:ext>
              </c:extLst>
            </c:dLbl>
            <c:spPr>
              <a:noFill/>
              <a:ln>
                <a:noFill/>
              </a:ln>
              <a:effectLst/>
            </c:spPr>
            <c:txPr>
              <a:bodyPr/>
              <a:lstStyle/>
              <a:p>
                <a:pPr>
                  <a:defRPr b="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'G45'!$A$30:$A$41</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'G45'!$C$30:$C$41</c:f>
              <c:numCache>
                <c:formatCode>#,##0_ ;\-#,##0\ </c:formatCode>
                <c:ptCount val="12"/>
                <c:pt idx="0">
                  <c:v>5880</c:v>
                </c:pt>
                <c:pt idx="1">
                  <c:v>5687</c:v>
                </c:pt>
                <c:pt idx="2">
                  <c:v>5162</c:v>
                </c:pt>
                <c:pt idx="3">
                  <c:v>3580</c:v>
                </c:pt>
                <c:pt idx="4">
                  <c:v>3012</c:v>
                </c:pt>
                <c:pt idx="5">
                  <c:v>2347</c:v>
                </c:pt>
                <c:pt idx="6">
                  <c:v>1819</c:v>
                </c:pt>
                <c:pt idx="7">
                  <c:v>2276</c:v>
                </c:pt>
                <c:pt idx="8">
                  <c:v>1082</c:v>
                </c:pt>
                <c:pt idx="9">
                  <c:v>657</c:v>
                </c:pt>
                <c:pt idx="10">
                  <c:v>394</c:v>
                </c:pt>
                <c:pt idx="11">
                  <c:v>0</c:v>
                </c:pt>
              </c:numCache>
            </c:numRef>
          </c:val>
          <c:extLst>
            <c:ext xmlns:c16="http://schemas.microsoft.com/office/drawing/2014/chart" uri="{C3380CC4-5D6E-409C-BE32-E72D297353CC}">
              <c16:uniqueId val="{0000000D-AD18-4150-BCBB-DF7C43A53FE3}"/>
            </c:ext>
          </c:extLst>
        </c:ser>
        <c:ser>
          <c:idx val="3"/>
          <c:order val="2"/>
          <c:tx>
            <c:strRef>
              <c:f>'G45'!$D$29</c:f>
              <c:strCache>
                <c:ptCount val="1"/>
                <c:pt idx="0">
                  <c:v>Interneten</c:v>
                </c:pt>
              </c:strCache>
            </c:strRef>
          </c:tx>
          <c:spPr>
            <a:solidFill>
              <a:schemeClr val="accent5">
                <a:lumMod val="40000"/>
                <a:lumOff val="60000"/>
              </a:schemeClr>
            </a:solidFill>
          </c:spPr>
          <c:invertIfNegative val="0"/>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4-4C0F-A735-92E02E2816A9}"/>
                </c:ext>
              </c:extLst>
            </c:dLbl>
            <c:dLbl>
              <c:idx val="11"/>
              <c:layout>
                <c:manualLayout>
                  <c:x val="-1.3637299880300979E-16"/>
                  <c:y val="-3.1897926634768738E-2"/>
                </c:manualLayout>
              </c:layout>
              <c:spPr>
                <a:noFill/>
                <a:ln>
                  <a:noFill/>
                </a:ln>
                <a:effectLst/>
              </c:spPr>
              <c:txPr>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08-4DD7-8249-5D843DA6BDAA}"/>
                </c:ext>
              </c:extLst>
            </c:dLbl>
            <c:spPr>
              <a:noFill/>
              <a:ln>
                <a:noFill/>
              </a:ln>
              <a:effectLst/>
            </c:spPr>
            <c:txPr>
              <a:bodyPr/>
              <a:lstStyle/>
              <a:p>
                <a:pPr>
                  <a:defRPr b="0"/>
                </a:pPr>
                <a:endParaRPr lang="es-E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'G45'!$A$30:$A$41</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'G45'!$D$30:$D$41</c:f>
              <c:numCache>
                <c:formatCode>#,##0_ ;\-#,##0\ </c:formatCode>
                <c:ptCount val="12"/>
                <c:pt idx="0">
                  <c:v>40173</c:v>
                </c:pt>
                <c:pt idx="1">
                  <c:v>42319</c:v>
                </c:pt>
                <c:pt idx="2">
                  <c:v>46264</c:v>
                </c:pt>
                <c:pt idx="3">
                  <c:v>47321</c:v>
                </c:pt>
                <c:pt idx="4">
                  <c:v>51592</c:v>
                </c:pt>
                <c:pt idx="5">
                  <c:v>53742</c:v>
                </c:pt>
                <c:pt idx="6">
                  <c:v>53598</c:v>
                </c:pt>
                <c:pt idx="7">
                  <c:v>57092</c:v>
                </c:pt>
                <c:pt idx="8">
                  <c:v>59112</c:v>
                </c:pt>
                <c:pt idx="9">
                  <c:v>62077</c:v>
                </c:pt>
                <c:pt idx="10">
                  <c:v>75033</c:v>
                </c:pt>
                <c:pt idx="11">
                  <c:v>122782</c:v>
                </c:pt>
              </c:numCache>
            </c:numRef>
          </c:val>
          <c:extLst>
            <c:ext xmlns:c16="http://schemas.microsoft.com/office/drawing/2014/chart" uri="{C3380CC4-5D6E-409C-BE32-E72D297353CC}">
              <c16:uniqueId val="{00000010-AD18-4150-BCBB-DF7C43A53FE3}"/>
            </c:ext>
          </c:extLst>
        </c:ser>
        <c:ser>
          <c:idx val="4"/>
          <c:order val="3"/>
          <c:tx>
            <c:strRef>
              <c:f>'G45'!$E$29</c:f>
              <c:strCache>
                <c:ptCount val="1"/>
                <c:pt idx="0">
                  <c:v>Proposamenak</c:v>
                </c:pt>
              </c:strCache>
            </c:strRef>
          </c:tx>
          <c:spPr>
            <a:solidFill>
              <a:schemeClr val="accent5">
                <a:lumMod val="75000"/>
              </a:schemeClr>
            </a:solidFill>
          </c:spPr>
          <c:invertIfNegative val="0"/>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4-4C0F-A735-92E02E2816A9}"/>
                </c:ext>
              </c:extLst>
            </c:dLbl>
            <c:dLbl>
              <c:idx val="11"/>
              <c:numFmt formatCode="#,##0" sourceLinked="0"/>
              <c:spPr>
                <a:noFill/>
                <a:ln>
                  <a:noFill/>
                </a:ln>
                <a:effectLst/>
              </c:spPr>
              <c:txPr>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08-4DD7-8249-5D843DA6BDAA}"/>
                </c:ext>
              </c:extLst>
            </c:dLbl>
            <c:numFmt formatCode="#,##0" sourceLinked="0"/>
            <c:spPr>
              <a:noFill/>
              <a:ln>
                <a:noFill/>
              </a:ln>
              <a:effectLst/>
            </c:spPr>
            <c:txPr>
              <a:bodyPr/>
              <a:lstStyle/>
              <a:p>
                <a:pPr>
                  <a:defRPr b="0"/>
                </a:pPr>
                <a:endParaRPr lang="es-E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'G45'!$A$30:$A$41</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'G45'!$E$30:$E$41</c:f>
              <c:numCache>
                <c:formatCode>#,##0_ ;\-#,##0\ </c:formatCode>
                <c:ptCount val="12"/>
                <c:pt idx="0">
                  <c:v>169670</c:v>
                </c:pt>
                <c:pt idx="1">
                  <c:v>183242</c:v>
                </c:pt>
                <c:pt idx="2">
                  <c:v>188235</c:v>
                </c:pt>
                <c:pt idx="3">
                  <c:v>195282</c:v>
                </c:pt>
                <c:pt idx="4">
                  <c:v>189526</c:v>
                </c:pt>
                <c:pt idx="5">
                  <c:v>181366</c:v>
                </c:pt>
                <c:pt idx="6">
                  <c:v>178257</c:v>
                </c:pt>
                <c:pt idx="7">
                  <c:v>179060</c:v>
                </c:pt>
                <c:pt idx="8">
                  <c:v>179414</c:v>
                </c:pt>
                <c:pt idx="9">
                  <c:v>181504</c:v>
                </c:pt>
                <c:pt idx="10">
                  <c:v>183049</c:v>
                </c:pt>
                <c:pt idx="11">
                  <c:v>184892</c:v>
                </c:pt>
              </c:numCache>
            </c:numRef>
          </c:val>
          <c:extLst>
            <c:ext xmlns:c16="http://schemas.microsoft.com/office/drawing/2014/chart" uri="{C3380CC4-5D6E-409C-BE32-E72D297353CC}">
              <c16:uniqueId val="{00000013-AD18-4150-BCBB-DF7C43A53FE3}"/>
            </c:ext>
          </c:extLst>
        </c:ser>
        <c:dLbls>
          <c:showLegendKey val="0"/>
          <c:showVal val="0"/>
          <c:showCatName val="0"/>
          <c:showSerName val="0"/>
          <c:showPercent val="0"/>
          <c:showBubbleSize val="0"/>
        </c:dLbls>
        <c:gapWidth val="106"/>
        <c:overlap val="100"/>
        <c:axId val="134321280"/>
        <c:axId val="134322816"/>
      </c:barChart>
      <c:catAx>
        <c:axId val="134321280"/>
        <c:scaling>
          <c:orientation val="minMax"/>
        </c:scaling>
        <c:delete val="0"/>
        <c:axPos val="b"/>
        <c:numFmt formatCode="General" sourceLinked="1"/>
        <c:majorTickMark val="out"/>
        <c:minorTickMark val="none"/>
        <c:tickLblPos val="nextTo"/>
        <c:crossAx val="134322816"/>
        <c:crosses val="autoZero"/>
        <c:auto val="1"/>
        <c:lblAlgn val="ctr"/>
        <c:lblOffset val="100"/>
        <c:noMultiLvlLbl val="0"/>
      </c:catAx>
      <c:valAx>
        <c:axId val="134322816"/>
        <c:scaling>
          <c:orientation val="minMax"/>
        </c:scaling>
        <c:delete val="0"/>
        <c:axPos val="l"/>
        <c:majorGridlines>
          <c:spPr>
            <a:ln>
              <a:solidFill>
                <a:schemeClr val="bg1">
                  <a:lumMod val="85000"/>
                </a:schemeClr>
              </a:solidFill>
            </a:ln>
          </c:spPr>
        </c:majorGridlines>
        <c:title>
          <c:tx>
            <c:rich>
              <a:bodyPr rot="-5400000" vert="horz"/>
              <a:lstStyle/>
              <a:p>
                <a:pPr>
                  <a:defRPr b="0"/>
                </a:pPr>
                <a:r>
                  <a:rPr lang="eu-ES" b="0"/>
                  <a:t>kopurua</a:t>
                </a:r>
              </a:p>
            </c:rich>
          </c:tx>
          <c:layout>
            <c:manualLayout>
              <c:xMode val="edge"/>
              <c:yMode val="edge"/>
              <c:x val="1.1990407673860911E-2"/>
              <c:y val="0.35637083500155703"/>
            </c:manualLayout>
          </c:layout>
          <c:overlay val="0"/>
        </c:title>
        <c:numFmt formatCode="#,##0_ ;\-#,##0\ " sourceLinked="1"/>
        <c:majorTickMark val="out"/>
        <c:minorTickMark val="none"/>
        <c:tickLblPos val="nextTo"/>
        <c:crossAx val="134321280"/>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'G47'!$B$30</c:f>
              <c:strCache>
                <c:ptCount val="1"/>
                <c:pt idx="0">
                  <c:v>Aplikazioetako sarbide kopuruak</c:v>
                </c:pt>
              </c:strCache>
            </c:strRef>
          </c:tx>
          <c:spPr>
            <a:solidFill>
              <a:srgbClr val="C00000"/>
            </a:solidFill>
          </c:spPr>
          <c:invertIfNegative val="0"/>
          <c:dLbls>
            <c:dLbl>
              <c:idx val="8"/>
              <c:numFmt formatCode="#,##0" sourceLinked="0"/>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5FBC-4572-8160-06EA89652B46}"/>
                </c:ext>
              </c:extLst>
            </c:dLbl>
            <c:dLbl>
              <c:idx val="9"/>
              <c:numFmt formatCode="#,##0" sourceLinked="0"/>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1-5FBC-4572-8160-06EA89652B46}"/>
                </c:ext>
              </c:extLst>
            </c:dLbl>
            <c:dLbl>
              <c:idx val="10"/>
              <c:numFmt formatCode="#,##0" sourceLinked="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1F16-4BD9-B547-0A4ADF7068B5}"/>
                </c:ext>
              </c:extLst>
            </c:dLbl>
            <c:dLbl>
              <c:idx val="11"/>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7FE8-4F2C-8422-00EE91D21E43}"/>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'G47'!$A$31:$A$42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'G47'!$B$31:$B$42</c:f>
              <c:numCache>
                <c:formatCode>#,##0_ ;\-#,##0\ </c:formatCode>
                <c:ptCount val="12"/>
                <c:pt idx="0">
                  <c:v>272948</c:v>
                </c:pt>
                <c:pt idx="1">
                  <c:v>308104</c:v>
                </c:pt>
                <c:pt idx="2">
                  <c:v>351953</c:v>
                </c:pt>
                <c:pt idx="3">
                  <c:v>382167</c:v>
                </c:pt>
                <c:pt idx="4">
                  <c:v>487117</c:v>
                </c:pt>
                <c:pt idx="5">
                  <c:v>418908</c:v>
                </c:pt>
                <c:pt idx="6">
                  <c:v>500668</c:v>
                </c:pt>
                <c:pt idx="7">
                  <c:v>518976</c:v>
                </c:pt>
                <c:pt idx="8">
                  <c:v>503424</c:v>
                </c:pt>
                <c:pt idx="9">
                  <c:v>536567</c:v>
                </c:pt>
                <c:pt idx="10">
                  <c:v>571381</c:v>
                </c:pt>
                <c:pt idx="11">
                  <c:v>928898</c:v>
                </c:pt>
              </c:numCache>
            </c:numRef>
          </c:val>
          <c:extLst>
            <c:ext xmlns:c16="http://schemas.microsoft.com/office/drawing/2014/chart" uri="{C3380CC4-5D6E-409C-BE32-E72D297353CC}">
              <c16:uniqueId val="{00000002-5FBC-4572-8160-06EA89652B46}"/>
            </c:ext>
          </c:extLst>
        </c:ser>
        <c:dLbls>
          <c:showLegendKey val="0"/>
          <c:showVal val="0"/>
          <c:showCatName val="0"/>
          <c:showSerName val="0"/>
          <c:showPercent val="0"/>
          <c:showBubbleSize val="0"/>
        </c:dLbls>
        <c:gapWidth val="75"/>
        <c:axId val="130044288"/>
        <c:axId val="130045824"/>
      </c:barChart>
      <c:catAx>
        <c:axId val="130044288"/>
        <c:scaling>
          <c:orientation val="minMax"/>
        </c:scaling>
        <c:delete val="0"/>
        <c:axPos val="b"/>
        <c:numFmt formatCode="General" sourceLinked="1"/>
        <c:majorTickMark val="out"/>
        <c:minorTickMark val="none"/>
        <c:tickLblPos val="nextTo"/>
        <c:crossAx val="130045824"/>
        <c:crosses val="autoZero"/>
        <c:auto val="1"/>
        <c:lblAlgn val="ctr"/>
        <c:lblOffset val="100"/>
        <c:noMultiLvlLbl val="0"/>
      </c:catAx>
      <c:valAx>
        <c:axId val="130045824"/>
        <c:scaling>
          <c:orientation val="minMax"/>
        </c:scaling>
        <c:delete val="0"/>
        <c:axPos val="l"/>
        <c:majorGridlines>
          <c:spPr>
            <a:ln>
              <a:solidFill>
                <a:schemeClr val="bg1">
                  <a:lumMod val="85000"/>
                </a:schemeClr>
              </a:solidFill>
            </a:ln>
          </c:spPr>
        </c:majorGridlines>
        <c:numFmt formatCode="#,##0_ ;\-#,##0\ " sourceLinked="1"/>
        <c:majorTickMark val="out"/>
        <c:minorTickMark val="none"/>
        <c:tickLblPos val="nextTo"/>
        <c:crossAx val="13004428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0643861078374768"/>
          <c:y val="4.0742438050701366E-2"/>
          <c:w val="0.87548038060285849"/>
          <c:h val="0.77895055903033217"/>
        </c:manualLayout>
      </c:layout>
      <c:barChart>
        <c:barDir val="col"/>
        <c:grouping val="stacked"/>
        <c:varyColors val="0"/>
        <c:ser>
          <c:idx val="1"/>
          <c:order val="0"/>
          <c:tx>
            <c:strRef>
              <c:f>'G49'!$B$27</c:f>
              <c:strCache>
                <c:ptCount val="1"/>
                <c:pt idx="0">
                  <c:v>Aitorpenen kopurua, “itzultzeko”</c:v>
                </c:pt>
              </c:strCache>
            </c:strRef>
          </c:tx>
          <c:invertIfNegative val="0"/>
          <c:dLbls>
            <c:dLbl>
              <c:idx val="1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A8-47EF-9ADF-6E2F09DE9277}"/>
                </c:ext>
              </c:extLst>
            </c:dLbl>
            <c:dLbl>
              <c:idx val="11"/>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65-4AA6-95A7-9634ADC1DA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'G49'!$A$28:$A$39</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'G49'!$B$28:$B$39</c:f>
              <c:numCache>
                <c:formatCode>#,##0_ ;\-#,##0\ </c:formatCode>
                <c:ptCount val="12"/>
                <c:pt idx="0">
                  <c:v>259702</c:v>
                </c:pt>
                <c:pt idx="1">
                  <c:v>236808</c:v>
                </c:pt>
                <c:pt idx="2">
                  <c:v>237625</c:v>
                </c:pt>
                <c:pt idx="3">
                  <c:v>230745</c:v>
                </c:pt>
                <c:pt idx="4">
                  <c:v>211586</c:v>
                </c:pt>
                <c:pt idx="5">
                  <c:v>222131</c:v>
                </c:pt>
                <c:pt idx="6">
                  <c:v>198331</c:v>
                </c:pt>
                <c:pt idx="7">
                  <c:v>216509</c:v>
                </c:pt>
                <c:pt idx="8">
                  <c:v>210528</c:v>
                </c:pt>
                <c:pt idx="9">
                  <c:v>224619.36600000001</c:v>
                </c:pt>
                <c:pt idx="10">
                  <c:v>201466</c:v>
                </c:pt>
                <c:pt idx="11">
                  <c:v>233293</c:v>
                </c:pt>
              </c:numCache>
            </c:numRef>
          </c:val>
          <c:extLst>
            <c:ext xmlns:c16="http://schemas.microsoft.com/office/drawing/2014/chart" uri="{C3380CC4-5D6E-409C-BE32-E72D297353CC}">
              <c16:uniqueId val="{00000002-0A46-494F-8A0D-974EFB3DDB05}"/>
            </c:ext>
          </c:extLst>
        </c:ser>
        <c:ser>
          <c:idx val="2"/>
          <c:order val="1"/>
          <c:tx>
            <c:strRef>
              <c:f>'G49'!$C$27</c:f>
              <c:strCache>
                <c:ptCount val="1"/>
                <c:pt idx="0">
                  <c:v>Aitorpenen kopurua, “ordaintzeko”</c:v>
                </c:pt>
              </c:strCache>
            </c:strRef>
          </c:tx>
          <c:invertIfNegative val="0"/>
          <c:dLbls>
            <c:dLbl>
              <c:idx val="8"/>
              <c:numFmt formatCode="#,##0" sourceLinked="0"/>
              <c:spPr/>
              <c:txPr>
                <a:bodyPr/>
                <a:lstStyle/>
                <a:p>
                  <a:pPr>
                    <a:defRPr b="0"/>
                  </a:pPr>
                  <a:endParaRPr lang="es-ES"/>
                </a:p>
              </c:txPr>
              <c:showLegendKey val="0"/>
              <c:showVal val="0"/>
              <c:showCatName val="0"/>
              <c:showSerName val="0"/>
              <c:showPercent val="0"/>
              <c:showBubbleSize val="0"/>
              <c:extLst>
                <c:ext xmlns:c16="http://schemas.microsoft.com/office/drawing/2014/chart" uri="{C3380CC4-5D6E-409C-BE32-E72D297353CC}">
                  <c16:uniqueId val="{00000003-0A46-494F-8A0D-974EFB3DDB05}"/>
                </c:ext>
              </c:extLst>
            </c:dLbl>
            <c:dLbl>
              <c:idx val="9"/>
              <c:numFmt formatCode="#,##0" sourceLinked="0"/>
              <c:spPr>
                <a:noFill/>
                <a:ln>
                  <a:noFill/>
                </a:ln>
                <a:effectLst/>
              </c:spPr>
              <c:txPr>
                <a:bodyPr/>
                <a:lstStyle/>
                <a:p>
                  <a:pPr>
                    <a:defRPr b="0"/>
                  </a:pPr>
                  <a:endParaRPr lang="es-ES"/>
                </a:p>
              </c:txPr>
              <c:showLegendKey val="0"/>
              <c:showVal val="0"/>
              <c:showCatName val="0"/>
              <c:showSerName val="0"/>
              <c:showPercent val="0"/>
              <c:showBubbleSize val="0"/>
              <c:extLst>
                <c:ext xmlns:c16="http://schemas.microsoft.com/office/drawing/2014/chart" uri="{C3380CC4-5D6E-409C-BE32-E72D297353CC}">
                  <c16:uniqueId val="{00000004-0A46-494F-8A0D-974EFB3DDB05}"/>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A8-47EF-9ADF-6E2F09DE9277}"/>
                </c:ext>
              </c:extLst>
            </c:dLbl>
            <c:dLbl>
              <c:idx val="11"/>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65-4AA6-95A7-9634ADC1DAA2}"/>
                </c:ext>
              </c:extLst>
            </c:dLbl>
            <c:numFmt formatCode="#,##0" sourceLinked="0"/>
            <c:spPr>
              <a:noFill/>
              <a:ln>
                <a:noFill/>
              </a:ln>
              <a:effectLst/>
            </c:spPr>
            <c:txPr>
              <a:bodyPr wrap="square" lIns="38100" tIns="19050" rIns="38100" bIns="19050" anchor="ctr">
                <a:spAutoFit/>
              </a:bodyPr>
              <a:lstStyle/>
              <a:p>
                <a:pPr>
                  <a:defRPr b="0"/>
                </a:pPr>
                <a:endParaRPr lang="es-E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'G49'!$A$28:$A$39</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'G49'!$C$28:$C$39</c:f>
              <c:numCache>
                <c:formatCode>#,##0_ ;\-#,##0\ </c:formatCode>
                <c:ptCount val="12"/>
                <c:pt idx="0">
                  <c:v>72208</c:v>
                </c:pt>
                <c:pt idx="1">
                  <c:v>82185</c:v>
                </c:pt>
                <c:pt idx="2">
                  <c:v>83528</c:v>
                </c:pt>
                <c:pt idx="3">
                  <c:v>99745</c:v>
                </c:pt>
                <c:pt idx="4">
                  <c:v>91870</c:v>
                </c:pt>
                <c:pt idx="5">
                  <c:v>89308</c:v>
                </c:pt>
                <c:pt idx="6">
                  <c:v>94958</c:v>
                </c:pt>
                <c:pt idx="7">
                  <c:v>100568</c:v>
                </c:pt>
                <c:pt idx="8">
                  <c:v>111261</c:v>
                </c:pt>
                <c:pt idx="9">
                  <c:v>106015.04000000001</c:v>
                </c:pt>
                <c:pt idx="10">
                  <c:v>120422</c:v>
                </c:pt>
                <c:pt idx="11">
                  <c:v>119967</c:v>
                </c:pt>
              </c:numCache>
            </c:numRef>
          </c:val>
          <c:extLst>
            <c:ext xmlns:c16="http://schemas.microsoft.com/office/drawing/2014/chart" uri="{C3380CC4-5D6E-409C-BE32-E72D297353CC}">
              <c16:uniqueId val="{00000005-0A46-494F-8A0D-974EFB3DDB05}"/>
            </c:ext>
          </c:extLst>
        </c:ser>
        <c:dLbls>
          <c:showLegendKey val="0"/>
          <c:showVal val="0"/>
          <c:showCatName val="0"/>
          <c:showSerName val="0"/>
          <c:showPercent val="0"/>
          <c:showBubbleSize val="0"/>
        </c:dLbls>
        <c:gapWidth val="76"/>
        <c:overlap val="100"/>
        <c:axId val="139043968"/>
        <c:axId val="139045504"/>
      </c:barChart>
      <c:catAx>
        <c:axId val="139043968"/>
        <c:scaling>
          <c:orientation val="minMax"/>
        </c:scaling>
        <c:delete val="0"/>
        <c:axPos val="b"/>
        <c:numFmt formatCode="General" sourceLinked="1"/>
        <c:majorTickMark val="out"/>
        <c:minorTickMark val="none"/>
        <c:tickLblPos val="nextTo"/>
        <c:crossAx val="139045504"/>
        <c:crosses val="autoZero"/>
        <c:auto val="1"/>
        <c:lblAlgn val="ctr"/>
        <c:lblOffset val="100"/>
        <c:noMultiLvlLbl val="0"/>
      </c:catAx>
      <c:valAx>
        <c:axId val="139045504"/>
        <c:scaling>
          <c:orientation val="minMax"/>
        </c:scaling>
        <c:delete val="0"/>
        <c:axPos val="l"/>
        <c:majorGridlines>
          <c:spPr>
            <a:ln>
              <a:solidFill>
                <a:schemeClr val="bg1">
                  <a:lumMod val="85000"/>
                </a:schemeClr>
              </a:solidFill>
            </a:ln>
          </c:spPr>
        </c:majorGridlines>
        <c:numFmt formatCode="#,##0_ ;\-#,##0\ " sourceLinked="1"/>
        <c:majorTickMark val="out"/>
        <c:minorTickMark val="none"/>
        <c:tickLblPos val="nextTo"/>
        <c:crossAx val="13904396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0551943686297"/>
          <c:y val="3.6298753554524332E-2"/>
          <c:w val="0.82850825698902986"/>
          <c:h val="0.8030599157777889"/>
        </c:manualLayout>
      </c:layout>
      <c:barChart>
        <c:barDir val="col"/>
        <c:grouping val="clustered"/>
        <c:varyColors val="0"/>
        <c:ser>
          <c:idx val="1"/>
          <c:order val="0"/>
          <c:tx>
            <c:strRef>
              <c:f>'G50'!$B$31</c:f>
              <c:strCache>
                <c:ptCount val="1"/>
                <c:pt idx="0">
                  <c:v>Ordaindu beharreko zenbatekoa</c:v>
                </c:pt>
              </c:strCache>
            </c:strRef>
          </c:tx>
          <c:spPr>
            <a:solidFill>
              <a:schemeClr val="tx2">
                <a:lumMod val="40000"/>
                <a:lumOff val="60000"/>
              </a:schemeClr>
            </a:solidFill>
          </c:spPr>
          <c:invertIfNegative val="0"/>
          <c:dLbls>
            <c:dLbl>
              <c:idx val="10"/>
              <c:numFmt formatCode="#,##0" sourceLinked="0"/>
              <c:spPr>
                <a:noFill/>
                <a:ln>
                  <a:noFill/>
                </a:ln>
                <a:effectLst/>
              </c:spPr>
              <c:txPr>
                <a:bodyPr wrap="square" lIns="38100" tIns="19050" rIns="38100" bIns="19050" anchor="ctr">
                  <a:spAutoFit/>
                </a:bodyPr>
                <a:lstStyle/>
                <a:p>
                  <a:pPr>
                    <a:defRPr b="1"/>
                  </a:pPr>
                  <a:endParaRPr lang="es-ES"/>
                </a:p>
              </c:txPr>
              <c:showLegendKey val="0"/>
              <c:showVal val="0"/>
              <c:showCatName val="0"/>
              <c:showSerName val="0"/>
              <c:showPercent val="0"/>
              <c:showBubbleSize val="0"/>
              <c:extLst>
                <c:ext xmlns:c16="http://schemas.microsoft.com/office/drawing/2014/chart" uri="{C3380CC4-5D6E-409C-BE32-E72D297353CC}">
                  <c16:uniqueId val="{00000000-0882-4D1A-A751-D8C0216865EF}"/>
                </c:ext>
              </c:extLst>
            </c:dLbl>
            <c:dLbl>
              <c:idx val="11"/>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E8-43D8-B2C0-52CD09C1A16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'G50'!$A$32:$A$43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'G50'!$B$32:$B$43</c:f>
              <c:numCache>
                <c:formatCode>#,##0_ ;\-#,##0\ </c:formatCode>
                <c:ptCount val="12"/>
                <c:pt idx="0">
                  <c:v>111037.303</c:v>
                </c:pt>
                <c:pt idx="1">
                  <c:v>96576.254000000001</c:v>
                </c:pt>
                <c:pt idx="2">
                  <c:v>90014.588000000003</c:v>
                </c:pt>
                <c:pt idx="3">
                  <c:v>126538.98699999999</c:v>
                </c:pt>
                <c:pt idx="4">
                  <c:v>89274.188999999998</c:v>
                </c:pt>
                <c:pt idx="5">
                  <c:v>90756.111000000004</c:v>
                </c:pt>
                <c:pt idx="6">
                  <c:v>109397.39200000001</c:v>
                </c:pt>
                <c:pt idx="7">
                  <c:v>124091.908</c:v>
                </c:pt>
                <c:pt idx="8">
                  <c:v>155476</c:v>
                </c:pt>
                <c:pt idx="9">
                  <c:v>177646</c:v>
                </c:pt>
                <c:pt idx="10">
                  <c:v>207449</c:v>
                </c:pt>
                <c:pt idx="11">
                  <c:v>218324</c:v>
                </c:pt>
              </c:numCache>
            </c:numRef>
          </c:val>
          <c:extLst>
            <c:ext xmlns:c16="http://schemas.microsoft.com/office/drawing/2014/chart" uri="{C3380CC4-5D6E-409C-BE32-E72D297353CC}">
              <c16:uniqueId val="{00000001-2DDC-4B90-A18C-252B099279A8}"/>
            </c:ext>
          </c:extLst>
        </c:ser>
        <c:ser>
          <c:idx val="2"/>
          <c:order val="1"/>
          <c:tx>
            <c:strRef>
              <c:f>'G50'!$C$31</c:f>
              <c:strCache>
                <c:ptCount val="1"/>
                <c:pt idx="0">
                  <c:v>Itzuli beharreko zenbatekoa</c:v>
                </c:pt>
              </c:strCache>
            </c:strRef>
          </c:tx>
          <c:spPr>
            <a:solidFill>
              <a:schemeClr val="accent1"/>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E8-43D8-B2C0-52CD09C1A162}"/>
                </c:ext>
              </c:extLst>
            </c:dLbl>
            <c:spPr>
              <a:noFill/>
              <a:ln>
                <a:noFill/>
              </a:ln>
              <a:effectLst/>
            </c:spPr>
            <c:txPr>
              <a:bodyPr wrap="square" lIns="38100" tIns="19050" rIns="38100" bIns="19050" anchor="ctr">
                <a:spAutoFit/>
              </a:bodyPr>
              <a:lstStyle/>
              <a:p>
                <a:pPr>
                  <a:defRPr b="1"/>
                </a:pPr>
                <a:endParaRPr lang="es-E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'G50'!$A$32:$A$43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'G50'!$C$32:$C$43</c:f>
              <c:numCache>
                <c:formatCode>#,##0_ ;\-#,##0\ </c:formatCode>
                <c:ptCount val="12"/>
                <c:pt idx="0">
                  <c:v>-285706.97100000002</c:v>
                </c:pt>
                <c:pt idx="1">
                  <c:v>-242527.91</c:v>
                </c:pt>
                <c:pt idx="2">
                  <c:v>-224438.011</c:v>
                </c:pt>
                <c:pt idx="3">
                  <c:v>-219516.481</c:v>
                </c:pt>
                <c:pt idx="4">
                  <c:v>-217318.717</c:v>
                </c:pt>
                <c:pt idx="5">
                  <c:v>-189377.902</c:v>
                </c:pt>
                <c:pt idx="6">
                  <c:v>-185305.11</c:v>
                </c:pt>
                <c:pt idx="7">
                  <c:v>-193818.82199999999</c:v>
                </c:pt>
                <c:pt idx="8">
                  <c:v>-177028</c:v>
                </c:pt>
                <c:pt idx="9">
                  <c:v>-178609</c:v>
                </c:pt>
                <c:pt idx="10">
                  <c:v>-167723</c:v>
                </c:pt>
                <c:pt idx="11">
                  <c:v>-186047</c:v>
                </c:pt>
              </c:numCache>
            </c:numRef>
          </c:val>
          <c:extLst>
            <c:ext xmlns:c16="http://schemas.microsoft.com/office/drawing/2014/chart" uri="{C3380CC4-5D6E-409C-BE32-E72D297353CC}">
              <c16:uniqueId val="{00000003-2DDC-4B90-A18C-252B099279A8}"/>
            </c:ext>
          </c:extLst>
        </c:ser>
        <c:ser>
          <c:idx val="3"/>
          <c:order val="2"/>
          <c:tx>
            <c:strRef>
              <c:f>'G50'!$D$31</c:f>
              <c:strCache>
                <c:ptCount val="1"/>
                <c:pt idx="0">
                  <c:v>Kanpainaren saldoa </c:v>
                </c:pt>
              </c:strCache>
            </c:strRef>
          </c:tx>
          <c:spPr>
            <a:solidFill>
              <a:schemeClr val="accent2"/>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E8-43D8-B2C0-52CD09C1A162}"/>
                </c:ext>
              </c:extLst>
            </c:dLbl>
            <c:spPr>
              <a:noFill/>
              <a:ln>
                <a:noFill/>
              </a:ln>
              <a:effectLst/>
            </c:spPr>
            <c:txPr>
              <a:bodyPr wrap="square" lIns="38100" tIns="19050" rIns="38100" bIns="19050" anchor="ctr">
                <a:spAutoFit/>
              </a:bodyPr>
              <a:lstStyle/>
              <a:p>
                <a:pPr>
                  <a:defRPr b="1"/>
                </a:pPr>
                <a:endParaRPr lang="es-E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'G50'!$A$32:$A$43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'G50'!$D$32:$D$43</c:f>
              <c:numCache>
                <c:formatCode>#,##0_ ;\-#,##0\ </c:formatCode>
                <c:ptCount val="12"/>
                <c:pt idx="0">
                  <c:v>-174669.66800000001</c:v>
                </c:pt>
                <c:pt idx="1">
                  <c:v>-145951.65600000002</c:v>
                </c:pt>
                <c:pt idx="2">
                  <c:v>-134423.42300000001</c:v>
                </c:pt>
                <c:pt idx="3">
                  <c:v>-92977.494000000006</c:v>
                </c:pt>
                <c:pt idx="4">
                  <c:v>-128044.52800000001</c:v>
                </c:pt>
                <c:pt idx="5">
                  <c:v>-98621.790999999997</c:v>
                </c:pt>
                <c:pt idx="6">
                  <c:v>-75907.717999999979</c:v>
                </c:pt>
                <c:pt idx="7">
                  <c:v>-69726.91399999999</c:v>
                </c:pt>
                <c:pt idx="8">
                  <c:v>-21552</c:v>
                </c:pt>
                <c:pt idx="9">
                  <c:v>-963</c:v>
                </c:pt>
                <c:pt idx="10">
                  <c:v>39726</c:v>
                </c:pt>
                <c:pt idx="11">
                  <c:v>32277</c:v>
                </c:pt>
              </c:numCache>
            </c:numRef>
          </c:val>
          <c:extLst>
            <c:ext xmlns:c16="http://schemas.microsoft.com/office/drawing/2014/chart" uri="{C3380CC4-5D6E-409C-BE32-E72D297353CC}">
              <c16:uniqueId val="{00000005-2DDC-4B90-A18C-252B099279A8}"/>
            </c:ext>
          </c:extLst>
        </c:ser>
        <c:dLbls>
          <c:showLegendKey val="0"/>
          <c:showVal val="0"/>
          <c:showCatName val="0"/>
          <c:showSerName val="0"/>
          <c:showPercent val="0"/>
          <c:showBubbleSize val="0"/>
        </c:dLbls>
        <c:gapWidth val="8"/>
        <c:axId val="145835904"/>
        <c:axId val="145837440"/>
      </c:barChart>
      <c:catAx>
        <c:axId val="14583590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low"/>
        <c:crossAx val="145837440"/>
        <c:crosses val="autoZero"/>
        <c:auto val="1"/>
        <c:lblAlgn val="ctr"/>
        <c:lblOffset val="100"/>
        <c:noMultiLvlLbl val="0"/>
      </c:catAx>
      <c:valAx>
        <c:axId val="145837440"/>
        <c:scaling>
          <c:orientation val="minMax"/>
          <c:min val="-300000"/>
        </c:scaling>
        <c:delete val="0"/>
        <c:axPos val="l"/>
        <c:title>
          <c:tx>
            <c:rich>
              <a:bodyPr rot="-5400000" vert="horz"/>
              <a:lstStyle/>
              <a:p>
                <a:pPr>
                  <a:defRPr b="0"/>
                </a:pPr>
                <a:r>
                  <a:rPr lang="eu-ES" b="0"/>
                  <a:t>milaka eurotan</a:t>
                </a:r>
              </a:p>
            </c:rich>
          </c:tx>
          <c:layout>
            <c:manualLayout>
              <c:xMode val="edge"/>
              <c:yMode val="edge"/>
              <c:x val="1.4456836018174308E-2"/>
              <c:y val="0.33469606752230407"/>
            </c:manualLayout>
          </c:layout>
          <c:overlay val="0"/>
        </c:title>
        <c:numFmt formatCode="#,##0_ ;\-#,##0\ " sourceLinked="1"/>
        <c:majorTickMark val="out"/>
        <c:minorTickMark val="none"/>
        <c:tickLblPos val="nextTo"/>
        <c:crossAx val="14583590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0973874388718899"/>
          <c:y val="8.5645784554424842E-2"/>
          <c:w val="0.63548200416754153"/>
          <c:h val="0.76765837482215216"/>
        </c:manualLayout>
      </c:layout>
      <c:barChart>
        <c:barDir val="col"/>
        <c:grouping val="clustered"/>
        <c:varyColors val="0"/>
        <c:ser>
          <c:idx val="1"/>
          <c:order val="0"/>
          <c:tx>
            <c:strRef>
              <c:f>'G55'!$B$26</c:f>
              <c:strCache>
                <c:ptCount val="1"/>
                <c:pt idx="0">
                  <c:v>Lurzati kop.</c:v>
                </c:pt>
              </c:strCache>
            </c:strRef>
          </c:tx>
          <c:invertIfNegative val="0"/>
          <c:dLbls>
            <c:dLbl>
              <c:idx val="10"/>
              <c:layout>
                <c:manualLayout>
                  <c:x val="-1.8549431532952773E-3"/>
                  <c:y val="-3.9510680208308155E-2"/>
                </c:manualLayout>
              </c:layout>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B8-4FB2-BDE5-02C70B2880D0}"/>
                </c:ext>
              </c:extLst>
            </c:dLbl>
            <c:dLbl>
              <c:idx val="11"/>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49-497D-868D-26934ECB694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numRef>
              <c:f>'G55'!$A$27:$A$38</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'G55'!$B$27:$B$38</c:f>
              <c:numCache>
                <c:formatCode>#,##0_ ;\-#,##0\ </c:formatCode>
                <c:ptCount val="12"/>
                <c:pt idx="0">
                  <c:v>688282</c:v>
                </c:pt>
                <c:pt idx="1">
                  <c:v>674358</c:v>
                </c:pt>
                <c:pt idx="2">
                  <c:v>664963</c:v>
                </c:pt>
                <c:pt idx="3">
                  <c:v>659476</c:v>
                </c:pt>
                <c:pt idx="4">
                  <c:v>655509</c:v>
                </c:pt>
                <c:pt idx="5">
                  <c:v>648587</c:v>
                </c:pt>
                <c:pt idx="6">
                  <c:v>649060</c:v>
                </c:pt>
                <c:pt idx="7">
                  <c:v>649298</c:v>
                </c:pt>
                <c:pt idx="8">
                  <c:v>643134</c:v>
                </c:pt>
                <c:pt idx="9">
                  <c:v>640437</c:v>
                </c:pt>
                <c:pt idx="10">
                  <c:v>640828</c:v>
                </c:pt>
                <c:pt idx="11">
                  <c:v>641036</c:v>
                </c:pt>
              </c:numCache>
            </c:numRef>
          </c:val>
          <c:extLst>
            <c:ext xmlns:c16="http://schemas.microsoft.com/office/drawing/2014/chart" uri="{C3380CC4-5D6E-409C-BE32-E72D297353CC}">
              <c16:uniqueId val="{00000002-56DC-4182-ABDE-F24D79B30B20}"/>
            </c:ext>
          </c:extLst>
        </c:ser>
        <c:ser>
          <c:idx val="2"/>
          <c:order val="1"/>
          <c:tx>
            <c:strRef>
              <c:f>'G55'!$C$26</c:f>
              <c:strCache>
                <c:ptCount val="1"/>
                <c:pt idx="0">
                  <c:v>Unitate kop.</c:v>
                </c:pt>
              </c:strCache>
            </c:strRef>
          </c:tx>
          <c:spPr>
            <a:solidFill>
              <a:schemeClr val="accent1">
                <a:lumMod val="40000"/>
                <a:lumOff val="60000"/>
              </a:schemeClr>
            </a:solidFill>
          </c:spPr>
          <c:invertIfNegative val="0"/>
          <c:dLbls>
            <c:dLbl>
              <c:idx val="10"/>
              <c:layout>
                <c:manualLayout>
                  <c:x val="-6.3163339729671603E-3"/>
                  <c:y val="4.2779812307975042E-2"/>
                </c:manualLayout>
              </c:layout>
              <c:numFmt formatCode="#,##0" sourceLinked="0"/>
              <c:spPr>
                <a:noFill/>
                <a:ln>
                  <a:noFill/>
                </a:ln>
                <a:effectLst/>
              </c:spPr>
              <c:txPr>
                <a:bodyPr wrap="square" lIns="38100" tIns="19050" rIns="38100" bIns="19050" anchor="ctr">
                  <a:spAutoFit/>
                </a:bodyPr>
                <a:lstStyle/>
                <a:p>
                  <a:pPr>
                    <a:defRPr b="0" i="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B8-4FB2-BDE5-02C70B2880D0}"/>
                </c:ext>
              </c:extLst>
            </c:dLbl>
            <c:dLbl>
              <c:idx val="11"/>
              <c:layout>
                <c:manualLayout>
                  <c:x val="-1.3352406196718042E-2"/>
                  <c:y val="-2.800018900693101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49-497D-868D-26934ECB694F}"/>
                </c:ext>
              </c:extLst>
            </c:dLbl>
            <c:numFmt formatCode="#,##0" sourceLinked="0"/>
            <c:spPr>
              <a:noFill/>
              <a:ln>
                <a:noFill/>
              </a:ln>
              <a:effectLst/>
            </c:spPr>
            <c:txPr>
              <a:bodyPr wrap="square" lIns="38100" tIns="19050" rIns="38100" bIns="19050" anchor="ctr">
                <a:spAutoFit/>
              </a:bodyPr>
              <a:lstStyle/>
              <a:p>
                <a:pPr>
                  <a:defRPr b="1" i="0"/>
                </a:pPr>
                <a:endParaRPr lang="es-E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'G55'!$A$27:$A$38</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'G55'!$C$27:$C$38</c:f>
              <c:numCache>
                <c:formatCode>#,##0_ ;\-#,##0\ </c:formatCode>
                <c:ptCount val="12"/>
                <c:pt idx="0">
                  <c:v>1002438</c:v>
                </c:pt>
                <c:pt idx="1">
                  <c:v>1049029</c:v>
                </c:pt>
                <c:pt idx="2">
                  <c:v>1068556</c:v>
                </c:pt>
                <c:pt idx="3">
                  <c:v>1084868</c:v>
                </c:pt>
                <c:pt idx="4">
                  <c:v>1098151</c:v>
                </c:pt>
                <c:pt idx="5">
                  <c:v>1112891</c:v>
                </c:pt>
                <c:pt idx="6">
                  <c:v>1121255</c:v>
                </c:pt>
                <c:pt idx="7">
                  <c:v>1128546</c:v>
                </c:pt>
                <c:pt idx="8">
                  <c:v>1135222</c:v>
                </c:pt>
                <c:pt idx="9">
                  <c:v>1140894</c:v>
                </c:pt>
                <c:pt idx="10">
                  <c:v>1147626</c:v>
                </c:pt>
                <c:pt idx="11">
                  <c:v>1155695</c:v>
                </c:pt>
              </c:numCache>
            </c:numRef>
          </c:val>
          <c:extLst>
            <c:ext xmlns:c16="http://schemas.microsoft.com/office/drawing/2014/chart" uri="{C3380CC4-5D6E-409C-BE32-E72D297353CC}">
              <c16:uniqueId val="{00000005-56DC-4182-ABDE-F24D79B30B20}"/>
            </c:ext>
          </c:extLst>
        </c:ser>
        <c:dLbls>
          <c:showLegendKey val="0"/>
          <c:showVal val="0"/>
          <c:showCatName val="0"/>
          <c:showSerName val="0"/>
          <c:showPercent val="0"/>
          <c:showBubbleSize val="0"/>
        </c:dLbls>
        <c:gapWidth val="65"/>
        <c:axId val="130008960"/>
        <c:axId val="130010496"/>
      </c:barChart>
      <c:lineChart>
        <c:grouping val="standard"/>
        <c:varyColors val="0"/>
        <c:ser>
          <c:idx val="3"/>
          <c:order val="2"/>
          <c:tx>
            <c:strRef>
              <c:f>'G55'!$D$26</c:f>
              <c:strCache>
                <c:ptCount val="1"/>
                <c:pt idx="0">
                  <c:v>Katastro balioa</c:v>
                </c:pt>
              </c:strCache>
            </c:strRef>
          </c:tx>
          <c:spPr>
            <a:ln>
              <a:solidFill>
                <a:srgbClr val="00B0F0"/>
              </a:solidFill>
            </a:ln>
          </c:spPr>
          <c:marker>
            <c:symbol val="none"/>
          </c:marker>
          <c:dLbls>
            <c:dLbl>
              <c:idx val="10"/>
              <c:layout>
                <c:manualLayout>
                  <c:x val="-4.4361079102718304E-2"/>
                  <c:y val="-2.7353594399929577E-2"/>
                </c:manualLayout>
              </c:layout>
              <c:numFmt formatCode="#,##0" sourceLinked="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B8-4FB2-BDE5-02C70B2880D0}"/>
                </c:ext>
              </c:extLst>
            </c:dLbl>
            <c:dLbl>
              <c:idx val="11"/>
              <c:layout>
                <c:manualLayout>
                  <c:x val="-4.3872191789216419E-2"/>
                  <c:y val="-7.6365034002283019E-2"/>
                </c:manualLayout>
              </c:layout>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49-497D-868D-26934ECB694F}"/>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numRef>
              <c:f>'G55'!$A$27:$A$37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'G55'!$D$27:$D$38</c:f>
              <c:numCache>
                <c:formatCode>#,##0_ ;\-#,##0\ </c:formatCode>
                <c:ptCount val="12"/>
                <c:pt idx="0">
                  <c:v>37627</c:v>
                </c:pt>
                <c:pt idx="1">
                  <c:v>39212</c:v>
                </c:pt>
                <c:pt idx="2">
                  <c:v>39778</c:v>
                </c:pt>
                <c:pt idx="3">
                  <c:v>42967</c:v>
                </c:pt>
                <c:pt idx="4">
                  <c:v>43542</c:v>
                </c:pt>
                <c:pt idx="5">
                  <c:v>42460</c:v>
                </c:pt>
                <c:pt idx="6">
                  <c:v>42474</c:v>
                </c:pt>
                <c:pt idx="7">
                  <c:v>44405</c:v>
                </c:pt>
                <c:pt idx="8">
                  <c:v>44145</c:v>
                </c:pt>
                <c:pt idx="9">
                  <c:v>45078</c:v>
                </c:pt>
                <c:pt idx="10">
                  <c:v>45534</c:v>
                </c:pt>
                <c:pt idx="11">
                  <c:v>45044</c:v>
                </c:pt>
              </c:numCache>
            </c:numRef>
          </c:val>
          <c:smooth val="0"/>
          <c:extLst>
            <c:ext xmlns:c16="http://schemas.microsoft.com/office/drawing/2014/chart" uri="{C3380CC4-5D6E-409C-BE32-E72D297353CC}">
              <c16:uniqueId val="{00000008-56DC-4182-ABDE-F24D79B30B20}"/>
            </c:ext>
          </c:extLst>
        </c:ser>
        <c:dLbls>
          <c:showLegendKey val="0"/>
          <c:showVal val="0"/>
          <c:showCatName val="0"/>
          <c:showSerName val="0"/>
          <c:showPercent val="0"/>
          <c:showBubbleSize val="0"/>
        </c:dLbls>
        <c:marker val="1"/>
        <c:smooth val="0"/>
        <c:axId val="140512640"/>
        <c:axId val="140510720"/>
      </c:lineChart>
      <c:catAx>
        <c:axId val="130008960"/>
        <c:scaling>
          <c:orientation val="minMax"/>
        </c:scaling>
        <c:delete val="0"/>
        <c:axPos val="b"/>
        <c:numFmt formatCode="General" sourceLinked="1"/>
        <c:majorTickMark val="out"/>
        <c:minorTickMark val="none"/>
        <c:tickLblPos val="nextTo"/>
        <c:crossAx val="130010496"/>
        <c:crosses val="autoZero"/>
        <c:auto val="1"/>
        <c:lblAlgn val="ctr"/>
        <c:lblOffset val="100"/>
        <c:noMultiLvlLbl val="0"/>
      </c:catAx>
      <c:valAx>
        <c:axId val="130010496"/>
        <c:scaling>
          <c:orientation val="minMax"/>
        </c:scaling>
        <c:delete val="0"/>
        <c:axPos val="l"/>
        <c:majorGridlines>
          <c:spPr>
            <a:ln>
              <a:solidFill>
                <a:schemeClr val="bg1">
                  <a:lumMod val="85000"/>
                </a:schemeClr>
              </a:solidFill>
            </a:ln>
          </c:spPr>
        </c:majorGridlines>
        <c:title>
          <c:tx>
            <c:rich>
              <a:bodyPr rot="0" vert="horz"/>
              <a:lstStyle/>
              <a:p>
                <a:pPr>
                  <a:defRPr/>
                </a:pPr>
                <a:r>
                  <a:rPr lang="eu-ES"/>
                  <a:t>kopurua</a:t>
                </a:r>
              </a:p>
            </c:rich>
          </c:tx>
          <c:layout>
            <c:manualLayout>
              <c:xMode val="edge"/>
              <c:yMode val="edge"/>
              <c:x val="0.12799163599654523"/>
              <c:y val="1.4342288934957802E-2"/>
            </c:manualLayout>
          </c:layout>
          <c:overlay val="0"/>
        </c:title>
        <c:numFmt formatCode="#,##0_ ;\-#,##0\ " sourceLinked="1"/>
        <c:majorTickMark val="out"/>
        <c:minorTickMark val="none"/>
        <c:tickLblPos val="nextTo"/>
        <c:crossAx val="130008960"/>
        <c:crosses val="autoZero"/>
        <c:crossBetween val="between"/>
      </c:valAx>
      <c:valAx>
        <c:axId val="140510720"/>
        <c:scaling>
          <c:orientation val="minMax"/>
        </c:scaling>
        <c:delete val="0"/>
        <c:axPos val="r"/>
        <c:title>
          <c:tx>
            <c:rich>
              <a:bodyPr rot="0" vert="horz"/>
              <a:lstStyle/>
              <a:p>
                <a:pPr>
                  <a:defRPr/>
                </a:pPr>
                <a:r>
                  <a:rPr lang="eu-ES"/>
                  <a:t>Milioika eurotan</a:t>
                </a:r>
              </a:p>
            </c:rich>
          </c:tx>
          <c:layout>
            <c:manualLayout>
              <c:xMode val="edge"/>
              <c:yMode val="edge"/>
              <c:x val="0.84683878085099906"/>
              <c:y val="1.6591048109912035E-2"/>
            </c:manualLayout>
          </c:layout>
          <c:overlay val="0"/>
        </c:title>
        <c:numFmt formatCode="#,##0_ ;\-#,##0\ " sourceLinked="1"/>
        <c:majorTickMark val="out"/>
        <c:minorTickMark val="none"/>
        <c:tickLblPos val="nextTo"/>
        <c:crossAx val="140512640"/>
        <c:crosses val="max"/>
        <c:crossBetween val="between"/>
      </c:valAx>
      <c:catAx>
        <c:axId val="140512640"/>
        <c:scaling>
          <c:orientation val="minMax"/>
        </c:scaling>
        <c:delete val="1"/>
        <c:axPos val="b"/>
        <c:numFmt formatCode="General" sourceLinked="1"/>
        <c:majorTickMark val="out"/>
        <c:minorTickMark val="none"/>
        <c:tickLblPos val="nextTo"/>
        <c:crossAx val="140510720"/>
        <c:crosses val="autoZero"/>
        <c:auto val="1"/>
        <c:lblAlgn val="ctr"/>
        <c:lblOffset val="100"/>
        <c:noMultiLvlLbl val="0"/>
      </c:cat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'G56'!$B$26</c:f>
              <c:strCache>
                <c:ptCount val="1"/>
                <c:pt idx="0">
                  <c:v>Tasatutako higiezinen kop.</c:v>
                </c:pt>
              </c:strCache>
            </c:strRef>
          </c:tx>
          <c:marker>
            <c:symbol val="none"/>
          </c:marker>
          <c:dLbls>
            <c:dLbl>
              <c:idx val="0"/>
              <c:layout>
                <c:manualLayout>
                  <c:x val="-1.1092621467698811E-2"/>
                  <c:y val="-1.981179110447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22-42E1-9803-392E1B43336A}"/>
                </c:ext>
              </c:extLst>
            </c:dLbl>
            <c:dLbl>
              <c:idx val="1"/>
              <c:layout>
                <c:manualLayout>
                  <c:x val="-2.2185242935397621E-2"/>
                  <c:y val="3.1698865767159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22-42E1-9803-392E1B43336A}"/>
                </c:ext>
              </c:extLst>
            </c:dLbl>
            <c:dLbl>
              <c:idx val="3"/>
              <c:layout>
                <c:manualLayout>
                  <c:x val="-1.1092621467698811E-2"/>
                  <c:y val="2.7736507546264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22-42E1-9803-392E1B43336A}"/>
                </c:ext>
              </c:extLst>
            </c:dLbl>
            <c:dLbl>
              <c:idx val="4"/>
              <c:layout>
                <c:manualLayout>
                  <c:x val="0"/>
                  <c:y val="-1.1887074662684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22-42E1-9803-392E1B43336A}"/>
                </c:ext>
              </c:extLst>
            </c:dLbl>
            <c:dLbl>
              <c:idx val="5"/>
              <c:layout>
                <c:manualLayout>
                  <c:x val="0"/>
                  <c:y val="2.77365075462645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22-42E1-9803-392E1B43336A}"/>
                </c:ext>
              </c:extLst>
            </c:dLbl>
            <c:dLbl>
              <c:idx val="6"/>
              <c:layout>
                <c:manualLayout>
                  <c:x val="-2.2185242935397619E-3"/>
                  <c:y val="-2.37741493253695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22-42E1-9803-392E1B43336A}"/>
                </c:ext>
              </c:extLst>
            </c:dLbl>
            <c:dLbl>
              <c:idx val="7"/>
              <c:layout>
                <c:manualLayout>
                  <c:x val="-3.3277864403096429E-2"/>
                  <c:y val="3.56612239880542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22-42E1-9803-392E1B43336A}"/>
                </c:ext>
              </c:extLst>
            </c:dLbl>
            <c:dLbl>
              <c:idx val="8"/>
              <c:layout>
                <c:manualLayout>
                  <c:x val="-4.146774258588598E-2"/>
                  <c:y val="4.8140805587249307E-2"/>
                </c:manualLayout>
              </c:layout>
              <c:spPr/>
              <c:txPr>
                <a:bodyPr/>
                <a:lstStyle/>
                <a:p>
                  <a:pPr>
                    <a:defRPr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22-42E1-9803-392E1B43336A}"/>
                </c:ext>
              </c:extLst>
            </c:dLbl>
            <c:dLbl>
              <c:idx val="9"/>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8-9422-42E1-9803-392E1B43336A}"/>
                </c:ext>
              </c:extLst>
            </c:dLbl>
            <c:dLbl>
              <c:idx val="1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B978-45A0-9C65-B33AB430B6B5}"/>
                </c:ext>
              </c:extLst>
            </c:dLbl>
            <c:dLbl>
              <c:idx val="11"/>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76F8-4781-A18D-6D4227FDD7E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'G56'!$A$27:$A$38</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'G56'!$B$27:$B$38</c:f>
              <c:numCache>
                <c:formatCode>#,##0</c:formatCode>
                <c:ptCount val="12"/>
                <c:pt idx="0">
                  <c:v>28167</c:v>
                </c:pt>
                <c:pt idx="1">
                  <c:v>25451</c:v>
                </c:pt>
                <c:pt idx="2">
                  <c:v>25698</c:v>
                </c:pt>
                <c:pt idx="3">
                  <c:v>12599</c:v>
                </c:pt>
                <c:pt idx="4">
                  <c:v>13129</c:v>
                </c:pt>
                <c:pt idx="5">
                  <c:v>8681</c:v>
                </c:pt>
                <c:pt idx="6">
                  <c:v>9793.5</c:v>
                </c:pt>
                <c:pt idx="7">
                  <c:v>8546</c:v>
                </c:pt>
                <c:pt idx="8">
                  <c:v>7627</c:v>
                </c:pt>
                <c:pt idx="9">
                  <c:v>10206</c:v>
                </c:pt>
                <c:pt idx="10">
                  <c:v>18827</c:v>
                </c:pt>
                <c:pt idx="11">
                  <c:v>6555</c:v>
                </c:pt>
              </c:numCache>
            </c:numRef>
          </c:val>
          <c:smooth val="0"/>
          <c:extLst>
            <c:ext xmlns:c16="http://schemas.microsoft.com/office/drawing/2014/chart" uri="{C3380CC4-5D6E-409C-BE32-E72D297353CC}">
              <c16:uniqueId val="{00000009-9422-42E1-9803-392E1B43336A}"/>
            </c:ext>
          </c:extLst>
        </c:ser>
        <c:dLbls>
          <c:showLegendKey val="0"/>
          <c:showVal val="0"/>
          <c:showCatName val="0"/>
          <c:showSerName val="0"/>
          <c:showPercent val="0"/>
          <c:showBubbleSize val="0"/>
        </c:dLbls>
        <c:smooth val="0"/>
        <c:axId val="140555008"/>
        <c:axId val="140556544"/>
      </c:lineChart>
      <c:catAx>
        <c:axId val="140555008"/>
        <c:scaling>
          <c:orientation val="minMax"/>
        </c:scaling>
        <c:delete val="0"/>
        <c:axPos val="b"/>
        <c:numFmt formatCode="0" sourceLinked="1"/>
        <c:majorTickMark val="out"/>
        <c:minorTickMark val="none"/>
        <c:tickLblPos val="nextTo"/>
        <c:crossAx val="140556544"/>
        <c:crosses val="autoZero"/>
        <c:auto val="1"/>
        <c:lblAlgn val="ctr"/>
        <c:lblOffset val="100"/>
        <c:noMultiLvlLbl val="0"/>
      </c:catAx>
      <c:valAx>
        <c:axId val="140556544"/>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4055500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'G57'!$B$28</c:f>
              <c:strCache>
                <c:ptCount val="1"/>
                <c:pt idx="0">
                  <c:v>Onartutako hitzaldi kop.</c:v>
                </c:pt>
              </c:strCache>
            </c:strRef>
          </c:tx>
          <c:spPr>
            <a:solidFill>
              <a:srgbClr val="C00000"/>
            </a:solidFill>
          </c:spPr>
          <c:invertIfNegative val="0"/>
          <c:dLbls>
            <c:dLbl>
              <c:idx val="8"/>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16E2-4B90-AD59-35D03AF02617}"/>
                </c:ext>
              </c:extLst>
            </c:dLbl>
            <c:dLbl>
              <c:idx val="9"/>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1-16E2-4B90-AD59-35D03AF02617}"/>
                </c:ext>
              </c:extLst>
            </c:dLbl>
            <c:dLbl>
              <c:idx val="1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C778-432C-BD6F-6BDDC273A58E}"/>
                </c:ext>
              </c:extLst>
            </c:dLbl>
            <c:dLbl>
              <c:idx val="11"/>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4E9B-4219-BE2C-8BECE9508F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'G57'!$A$29:$A$40</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'G57'!$B$29:$B$40</c:f>
              <c:numCache>
                <c:formatCode>0</c:formatCode>
                <c:ptCount val="12"/>
                <c:pt idx="0">
                  <c:v>3</c:v>
                </c:pt>
                <c:pt idx="1">
                  <c:v>4</c:v>
                </c:pt>
                <c:pt idx="2">
                  <c:v>9</c:v>
                </c:pt>
                <c:pt idx="3">
                  <c:v>7</c:v>
                </c:pt>
                <c:pt idx="4">
                  <c:v>18</c:v>
                </c:pt>
                <c:pt idx="5">
                  <c:v>19</c:v>
                </c:pt>
                <c:pt idx="6">
                  <c:v>27</c:v>
                </c:pt>
                <c:pt idx="7">
                  <c:v>29</c:v>
                </c:pt>
                <c:pt idx="8">
                  <c:v>34</c:v>
                </c:pt>
                <c:pt idx="9">
                  <c:v>26</c:v>
                </c:pt>
                <c:pt idx="10">
                  <c:v>23</c:v>
                </c:pt>
                <c:pt idx="11">
                  <c:v>16</c:v>
                </c:pt>
              </c:numCache>
            </c:numRef>
          </c:val>
          <c:extLst>
            <c:ext xmlns:c16="http://schemas.microsoft.com/office/drawing/2014/chart" uri="{C3380CC4-5D6E-409C-BE32-E72D297353CC}">
              <c16:uniqueId val="{00000002-16E2-4B90-AD59-35D03AF02617}"/>
            </c:ext>
          </c:extLst>
        </c:ser>
        <c:dLbls>
          <c:showLegendKey val="0"/>
          <c:showVal val="0"/>
          <c:showCatName val="0"/>
          <c:showSerName val="0"/>
          <c:showPercent val="0"/>
          <c:showBubbleSize val="0"/>
        </c:dLbls>
        <c:gapWidth val="70"/>
        <c:axId val="150117760"/>
        <c:axId val="150140032"/>
      </c:barChart>
      <c:catAx>
        <c:axId val="150117760"/>
        <c:scaling>
          <c:orientation val="minMax"/>
        </c:scaling>
        <c:delete val="0"/>
        <c:axPos val="b"/>
        <c:numFmt formatCode="0" sourceLinked="1"/>
        <c:majorTickMark val="out"/>
        <c:minorTickMark val="none"/>
        <c:tickLblPos val="nextTo"/>
        <c:crossAx val="150140032"/>
        <c:crosses val="autoZero"/>
        <c:auto val="1"/>
        <c:lblAlgn val="ctr"/>
        <c:lblOffset val="100"/>
        <c:noMultiLvlLbl val="0"/>
      </c:catAx>
      <c:valAx>
        <c:axId val="150140032"/>
        <c:scaling>
          <c:orientation val="minMax"/>
          <c:max val="40"/>
        </c:scaling>
        <c:delete val="0"/>
        <c:axPos val="l"/>
        <c:majorGridlines>
          <c:spPr>
            <a:ln>
              <a:solidFill>
                <a:schemeClr val="bg1">
                  <a:lumMod val="85000"/>
                </a:schemeClr>
              </a:solidFill>
            </a:ln>
          </c:spPr>
        </c:majorGridlines>
        <c:numFmt formatCode="0" sourceLinked="1"/>
        <c:majorTickMark val="out"/>
        <c:minorTickMark val="none"/>
        <c:tickLblPos val="nextTo"/>
        <c:crossAx val="150117760"/>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'G58'!$B$26</c:f>
              <c:strCache>
                <c:ptCount val="1"/>
                <c:pt idx="0">
                  <c:v>Espedienteen kopurua</c:v>
                </c:pt>
              </c:strCache>
            </c:strRef>
          </c:tx>
          <c:spPr>
            <a:ln>
              <a:solidFill>
                <a:srgbClr val="C00000"/>
              </a:solidFill>
            </a:ln>
          </c:spPr>
          <c:marker>
            <c:symbol val="none"/>
          </c:marker>
          <c:dLbls>
            <c:dLbl>
              <c:idx val="2"/>
              <c:layout>
                <c:manualLayout>
                  <c:x val="-4.6935795052608268E-17"/>
                  <c:y val="-4.4863167339614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63-424C-8083-09116151D5B2}"/>
                </c:ext>
              </c:extLst>
            </c:dLbl>
            <c:dLbl>
              <c:idx val="3"/>
              <c:layout>
                <c:manualLayout>
                  <c:x val="0"/>
                  <c:y val="-4.03768506056527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63-424C-8083-09116151D5B2}"/>
                </c:ext>
              </c:extLst>
            </c:dLbl>
            <c:dLbl>
              <c:idx val="4"/>
              <c:layout>
                <c:manualLayout>
                  <c:x val="-1.7921146953405017E-2"/>
                  <c:y val="3.5890533871691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63-424C-8083-09116151D5B2}"/>
                </c:ext>
              </c:extLst>
            </c:dLbl>
            <c:dLbl>
              <c:idx val="5"/>
              <c:layout>
                <c:manualLayout>
                  <c:x val="-2.5601638504864311E-3"/>
                  <c:y val="-1.7945266935845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63-424C-8083-09116151D5B2}"/>
                </c:ext>
              </c:extLst>
            </c:dLbl>
            <c:dLbl>
              <c:idx val="6"/>
              <c:layout>
                <c:manualLayout>
                  <c:x val="-2.5601444088263672E-3"/>
                  <c:y val="4.39490671774136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63-424C-8083-09116151D5B2}"/>
                </c:ext>
              </c:extLst>
            </c:dLbl>
            <c:dLbl>
              <c:idx val="8"/>
              <c:layout>
                <c:manualLayout>
                  <c:x val="-3.9525650694914885E-2"/>
                  <c:y val="1.1261261261261261E-2"/>
                </c:manualLayout>
              </c:layout>
              <c:spPr/>
              <c:txPr>
                <a:bodyPr/>
                <a:lstStyle/>
                <a:p>
                  <a:pPr>
                    <a:defRPr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63-424C-8083-09116151D5B2}"/>
                </c:ext>
              </c:extLst>
            </c:dLbl>
            <c:dLbl>
              <c:idx val="9"/>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6-0263-424C-8083-09116151D5B2}"/>
                </c:ext>
              </c:extLst>
            </c:dLbl>
            <c:dLbl>
              <c:idx val="1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A778-4C2B-85E4-8669096BE277}"/>
                </c:ext>
              </c:extLst>
            </c:dLbl>
            <c:dLbl>
              <c:idx val="11"/>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40C0-4B1A-BC08-E7329CA1C8C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'G58'!$A$27:$A$38</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'G58'!$B$27:$B$38</c:f>
              <c:numCache>
                <c:formatCode>General</c:formatCode>
                <c:ptCount val="12"/>
                <c:pt idx="0">
                  <c:v>179</c:v>
                </c:pt>
                <c:pt idx="1">
                  <c:v>284</c:v>
                </c:pt>
                <c:pt idx="2">
                  <c:v>123</c:v>
                </c:pt>
                <c:pt idx="3">
                  <c:v>107</c:v>
                </c:pt>
                <c:pt idx="4">
                  <c:v>61</c:v>
                </c:pt>
                <c:pt idx="5">
                  <c:v>89</c:v>
                </c:pt>
                <c:pt idx="6">
                  <c:v>18</c:v>
                </c:pt>
                <c:pt idx="7">
                  <c:v>52</c:v>
                </c:pt>
                <c:pt idx="8">
                  <c:v>12</c:v>
                </c:pt>
                <c:pt idx="9">
                  <c:v>56</c:v>
                </c:pt>
                <c:pt idx="10">
                  <c:v>204</c:v>
                </c:pt>
                <c:pt idx="11">
                  <c:v>150</c:v>
                </c:pt>
              </c:numCache>
            </c:numRef>
          </c:val>
          <c:smooth val="0"/>
          <c:extLst>
            <c:ext xmlns:c16="http://schemas.microsoft.com/office/drawing/2014/chart" uri="{C3380CC4-5D6E-409C-BE32-E72D297353CC}">
              <c16:uniqueId val="{00000007-0263-424C-8083-09116151D5B2}"/>
            </c:ext>
          </c:extLst>
        </c:ser>
        <c:dLbls>
          <c:showLegendKey val="0"/>
          <c:showVal val="0"/>
          <c:showCatName val="0"/>
          <c:showSerName val="0"/>
          <c:showPercent val="0"/>
          <c:showBubbleSize val="0"/>
        </c:dLbls>
        <c:smooth val="0"/>
        <c:axId val="150190336"/>
        <c:axId val="140378112"/>
      </c:lineChart>
      <c:catAx>
        <c:axId val="150190336"/>
        <c:scaling>
          <c:orientation val="minMax"/>
        </c:scaling>
        <c:delete val="0"/>
        <c:axPos val="b"/>
        <c:numFmt formatCode="General" sourceLinked="1"/>
        <c:majorTickMark val="out"/>
        <c:minorTickMark val="none"/>
        <c:tickLblPos val="nextTo"/>
        <c:crossAx val="140378112"/>
        <c:crosses val="autoZero"/>
        <c:auto val="1"/>
        <c:lblAlgn val="ctr"/>
        <c:lblOffset val="100"/>
        <c:noMultiLvlLbl val="0"/>
      </c:catAx>
      <c:valAx>
        <c:axId val="140378112"/>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crossAx val="15019033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'G59'!$B$28</c:f>
              <c:strCache>
                <c:ptCount val="1"/>
                <c:pt idx="0">
                  <c:v>Aurrez aurreko arreta kop.</c:v>
                </c:pt>
              </c:strCache>
            </c:strRef>
          </c:tx>
          <c:spPr>
            <a:solidFill>
              <a:srgbClr val="C00000"/>
            </a:solidFill>
          </c:spPr>
          <c:invertIfNegative val="0"/>
          <c:dLbls>
            <c:dLbl>
              <c:idx val="10"/>
              <c:numFmt formatCode="#,##0" sourceLinked="0"/>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B523-436C-A0A8-AB3FA0F1FEF8}"/>
                </c:ext>
              </c:extLst>
            </c:dLbl>
            <c:dLbl>
              <c:idx val="11"/>
              <c:numFmt formatCode="#,##0" sourceLinked="0"/>
              <c:spPr/>
              <c:txPr>
                <a:bodyPr/>
                <a:lstStyle/>
                <a:p>
                  <a:pPr>
                    <a:defRPr b="0">
                      <a:solidFill>
                        <a:sysClr val="windowText" lastClr="000000"/>
                      </a:solidFill>
                    </a:defRPr>
                  </a:pPr>
                  <a:endParaRPr lang="es-ES"/>
                </a:p>
              </c:txPr>
              <c:showLegendKey val="0"/>
              <c:showVal val="1"/>
              <c:showCatName val="0"/>
              <c:showSerName val="0"/>
              <c:showPercent val="0"/>
              <c:showBubbleSize val="0"/>
              <c:extLst>
                <c:ext xmlns:c16="http://schemas.microsoft.com/office/drawing/2014/chart" uri="{C3380CC4-5D6E-409C-BE32-E72D297353CC}">
                  <c16:uniqueId val="{00000001-B523-436C-A0A8-AB3FA0F1FEF8}"/>
                </c:ext>
              </c:extLst>
            </c:dLbl>
            <c:dLbl>
              <c:idx val="12"/>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FC55-4C98-874C-5BA4BE26EBBF}"/>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'G59'!$A$29:$A$41</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'G59'!$B$29:$B$41</c:f>
              <c:numCache>
                <c:formatCode>#,##0_ ;\-#,##0\ </c:formatCode>
                <c:ptCount val="13"/>
                <c:pt idx="0">
                  <c:v>5287</c:v>
                </c:pt>
                <c:pt idx="1">
                  <c:v>4174</c:v>
                </c:pt>
                <c:pt idx="2">
                  <c:v>3122</c:v>
                </c:pt>
                <c:pt idx="3">
                  <c:v>2716</c:v>
                </c:pt>
                <c:pt idx="4">
                  <c:v>3540</c:v>
                </c:pt>
                <c:pt idx="5">
                  <c:v>3506</c:v>
                </c:pt>
                <c:pt idx="6">
                  <c:v>3316</c:v>
                </c:pt>
                <c:pt idx="7">
                  <c:v>4498</c:v>
                </c:pt>
                <c:pt idx="8">
                  <c:v>3941</c:v>
                </c:pt>
                <c:pt idx="9">
                  <c:v>4239</c:v>
                </c:pt>
                <c:pt idx="10">
                  <c:v>3003</c:v>
                </c:pt>
                <c:pt idx="11">
                  <c:v>2722</c:v>
                </c:pt>
                <c:pt idx="12">
                  <c:v>1311</c:v>
                </c:pt>
              </c:numCache>
            </c:numRef>
          </c:val>
          <c:extLst>
            <c:ext xmlns:c16="http://schemas.microsoft.com/office/drawing/2014/chart" uri="{C3380CC4-5D6E-409C-BE32-E72D297353CC}">
              <c16:uniqueId val="{00000002-B523-436C-A0A8-AB3FA0F1FEF8}"/>
            </c:ext>
          </c:extLst>
        </c:ser>
        <c:dLbls>
          <c:showLegendKey val="0"/>
          <c:showVal val="0"/>
          <c:showCatName val="0"/>
          <c:showSerName val="0"/>
          <c:showPercent val="0"/>
          <c:showBubbleSize val="0"/>
        </c:dLbls>
        <c:gapWidth val="78"/>
        <c:axId val="140461184"/>
        <c:axId val="140462720"/>
      </c:barChart>
      <c:catAx>
        <c:axId val="140461184"/>
        <c:scaling>
          <c:orientation val="minMax"/>
        </c:scaling>
        <c:delete val="0"/>
        <c:axPos val="b"/>
        <c:numFmt formatCode="General" sourceLinked="1"/>
        <c:majorTickMark val="out"/>
        <c:minorTickMark val="none"/>
        <c:tickLblPos val="nextTo"/>
        <c:crossAx val="140462720"/>
        <c:crosses val="autoZero"/>
        <c:auto val="1"/>
        <c:lblAlgn val="ctr"/>
        <c:lblOffset val="100"/>
        <c:noMultiLvlLbl val="0"/>
      </c:catAx>
      <c:valAx>
        <c:axId val="140462720"/>
        <c:scaling>
          <c:orientation val="minMax"/>
        </c:scaling>
        <c:delete val="0"/>
        <c:axPos val="l"/>
        <c:majorGridlines>
          <c:spPr>
            <a:ln>
              <a:solidFill>
                <a:schemeClr val="bg1">
                  <a:lumMod val="85000"/>
                </a:schemeClr>
              </a:solidFill>
            </a:ln>
          </c:spPr>
        </c:majorGridlines>
        <c:numFmt formatCode="#,##0_ ;\-#,##0\ " sourceLinked="1"/>
        <c:majorTickMark val="out"/>
        <c:minorTickMark val="none"/>
        <c:tickLblPos val="nextTo"/>
        <c:crossAx val="14046118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95559630388667E-2"/>
          <c:y val="3.2102064458339276E-2"/>
          <c:w val="0.88207597766032675"/>
          <c:h val="0.77019383539879249"/>
        </c:manualLayout>
      </c:layout>
      <c:lineChart>
        <c:grouping val="standard"/>
        <c:varyColors val="0"/>
        <c:ser>
          <c:idx val="1"/>
          <c:order val="0"/>
          <c:tx>
            <c:strRef>
              <c:f>'G60'!$B$30</c:f>
              <c:strCache>
                <c:ptCount val="1"/>
                <c:pt idx="0">
                  <c:v>Bulegoan emandakoak</c:v>
                </c:pt>
              </c:strCache>
            </c:strRef>
          </c:tx>
          <c:marker>
            <c:symbol val="none"/>
          </c:marker>
          <c:dLbls>
            <c:dLbl>
              <c:idx val="0"/>
              <c:layout>
                <c:manualLayout>
                  <c:x val="-2.6636225266362251E-2"/>
                  <c:y val="-3.4953924372418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15-4AFA-8DAD-E223D7A3CCD0}"/>
                </c:ext>
              </c:extLst>
            </c:dLbl>
            <c:dLbl>
              <c:idx val="19"/>
              <c:layout>
                <c:manualLayout>
                  <c:x val="-5.07416081186573E-2"/>
                  <c:y val="-4.9358341559723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15-48F0-96E0-8173801B3EF7}"/>
                </c:ext>
              </c:extLst>
            </c:dLbl>
            <c:dLbl>
              <c:idx val="20"/>
              <c:layout>
                <c:manualLayout>
                  <c:x val="-9.7580015612802502E-3"/>
                  <c:y val="-2.9615004935834157E-2"/>
                </c:manualLayout>
              </c:layout>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DB-4254-AAF0-A0DE563EE7C5}"/>
                </c:ext>
              </c:extLst>
            </c:dLbl>
            <c:spPr>
              <a:noFill/>
              <a:ln>
                <a:noFill/>
              </a:ln>
              <a:effectLst/>
            </c:spPr>
            <c:txPr>
              <a:bodyPr wrap="square" lIns="38100" tIns="19050" rIns="38100" bIns="19050" anchor="ctr">
                <a:spAutoFit/>
              </a:bodyPr>
              <a:lstStyle/>
              <a:p>
                <a:pPr>
                  <a:defRPr b="0"/>
                </a:pPr>
                <a:endParaRPr lang="es-ES"/>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numRef>
              <c:f>'G60'!$A$31:$A$51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'G60'!$B$31:$B$51</c:f>
              <c:numCache>
                <c:formatCode>#,##0_ ;\-#,##0\ </c:formatCode>
                <c:ptCount val="21"/>
                <c:pt idx="0">
                  <c:v>80421</c:v>
                </c:pt>
                <c:pt idx="1">
                  <c:v>64042</c:v>
                </c:pt>
                <c:pt idx="2">
                  <c:v>46964</c:v>
                </c:pt>
                <c:pt idx="3">
                  <c:v>32720</c:v>
                </c:pt>
                <c:pt idx="4">
                  <c:v>26096</c:v>
                </c:pt>
                <c:pt idx="5">
                  <c:v>23372</c:v>
                </c:pt>
                <c:pt idx="6">
                  <c:v>19115</c:v>
                </c:pt>
                <c:pt idx="7">
                  <c:v>12845</c:v>
                </c:pt>
                <c:pt idx="8">
                  <c:v>7134</c:v>
                </c:pt>
                <c:pt idx="9">
                  <c:v>6070</c:v>
                </c:pt>
                <c:pt idx="10">
                  <c:v>3978</c:v>
                </c:pt>
                <c:pt idx="11">
                  <c:v>3529</c:v>
                </c:pt>
                <c:pt idx="12">
                  <c:v>2560</c:v>
                </c:pt>
                <c:pt idx="13">
                  <c:v>2858</c:v>
                </c:pt>
                <c:pt idx="14">
                  <c:v>3882</c:v>
                </c:pt>
                <c:pt idx="15">
                  <c:v>3470</c:v>
                </c:pt>
                <c:pt idx="16">
                  <c:v>2312</c:v>
                </c:pt>
                <c:pt idx="17">
                  <c:v>1988</c:v>
                </c:pt>
                <c:pt idx="18">
                  <c:v>1779</c:v>
                </c:pt>
                <c:pt idx="19">
                  <c:v>1384</c:v>
                </c:pt>
                <c:pt idx="20">
                  <c:v>450</c:v>
                </c:pt>
              </c:numCache>
            </c:numRef>
          </c:val>
          <c:smooth val="0"/>
          <c:extLst>
            <c:ext xmlns:c16="http://schemas.microsoft.com/office/drawing/2014/chart" uri="{C3380CC4-5D6E-409C-BE32-E72D297353CC}">
              <c16:uniqueId val="{00000003-1415-4AFA-8DAD-E223D7A3CCD0}"/>
            </c:ext>
          </c:extLst>
        </c:ser>
        <c:ser>
          <c:idx val="2"/>
          <c:order val="1"/>
          <c:tx>
            <c:strRef>
              <c:f>'G60'!$C$30</c:f>
              <c:strCache>
                <c:ptCount val="1"/>
                <c:pt idx="0">
                  <c:v>Internet bidez emandakoak</c:v>
                </c:pt>
              </c:strCache>
            </c:strRef>
          </c:tx>
          <c:spPr>
            <a:ln>
              <a:solidFill>
                <a:schemeClr val="accent1"/>
              </a:solidFill>
            </a:ln>
          </c:spPr>
          <c:marker>
            <c:symbol val="none"/>
          </c:marker>
          <c:dLbls>
            <c:dLbl>
              <c:idx val="0"/>
              <c:layout>
                <c:manualLayout>
                  <c:x val="-2.6636225266362234E-2"/>
                  <c:y val="3.81315538608198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15-4AFA-8DAD-E223D7A3CCD0}"/>
                </c:ext>
              </c:extLst>
            </c:dLbl>
            <c:dLbl>
              <c:idx val="19"/>
              <c:layout>
                <c:manualLayout>
                  <c:x val="-2.1467603434816549E-2"/>
                  <c:y val="2.303389272787101E-2"/>
                </c:manualLayout>
              </c:layout>
              <c:numFmt formatCode="#,##0" sourceLinked="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15-48F0-96E0-8173801B3EF7}"/>
                </c:ext>
              </c:extLst>
            </c:dLbl>
            <c:dLbl>
              <c:idx val="20"/>
              <c:layout>
                <c:manualLayout>
                  <c:x val="0"/>
                  <c:y val="-3.2905561039815727E-2"/>
                </c:manualLayout>
              </c:layout>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DB-4254-AAF0-A0DE563EE7C5}"/>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'G60'!$A$31:$A$51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'G60'!$C$31:$C$51</c:f>
              <c:numCache>
                <c:formatCode>#,##0_ ;\-#,##0\ </c:formatCode>
                <c:ptCount val="21"/>
                <c:pt idx="0">
                  <c:v>58273</c:v>
                </c:pt>
                <c:pt idx="1">
                  <c:v>100869</c:v>
                </c:pt>
                <c:pt idx="2">
                  <c:v>178952</c:v>
                </c:pt>
                <c:pt idx="3">
                  <c:v>176407</c:v>
                </c:pt>
                <c:pt idx="4">
                  <c:v>179107</c:v>
                </c:pt>
                <c:pt idx="5">
                  <c:v>201707</c:v>
                </c:pt>
                <c:pt idx="6">
                  <c:v>224257</c:v>
                </c:pt>
                <c:pt idx="7">
                  <c:v>231868</c:v>
                </c:pt>
                <c:pt idx="8">
                  <c:v>328456</c:v>
                </c:pt>
                <c:pt idx="9">
                  <c:v>358211</c:v>
                </c:pt>
                <c:pt idx="10">
                  <c:v>363757</c:v>
                </c:pt>
                <c:pt idx="11">
                  <c:v>344978</c:v>
                </c:pt>
                <c:pt idx="12">
                  <c:v>352242</c:v>
                </c:pt>
                <c:pt idx="13">
                  <c:v>374439</c:v>
                </c:pt>
                <c:pt idx="14">
                  <c:v>405297</c:v>
                </c:pt>
                <c:pt idx="15">
                  <c:v>394167</c:v>
                </c:pt>
                <c:pt idx="16">
                  <c:v>421304</c:v>
                </c:pt>
                <c:pt idx="17">
                  <c:v>445939</c:v>
                </c:pt>
                <c:pt idx="18">
                  <c:v>387750</c:v>
                </c:pt>
                <c:pt idx="19">
                  <c:v>430565</c:v>
                </c:pt>
                <c:pt idx="20">
                  <c:v>443761</c:v>
                </c:pt>
              </c:numCache>
            </c:numRef>
          </c:val>
          <c:smooth val="0"/>
          <c:extLst>
            <c:ext xmlns:c16="http://schemas.microsoft.com/office/drawing/2014/chart" uri="{C3380CC4-5D6E-409C-BE32-E72D297353CC}">
              <c16:uniqueId val="{00000007-1415-4AFA-8DAD-E223D7A3CCD0}"/>
            </c:ext>
          </c:extLst>
        </c:ser>
        <c:dLbls>
          <c:showLegendKey val="0"/>
          <c:showVal val="0"/>
          <c:showCatName val="0"/>
          <c:showSerName val="0"/>
          <c:showPercent val="0"/>
          <c:showBubbleSize val="0"/>
        </c:dLbls>
        <c:smooth val="0"/>
        <c:axId val="140507392"/>
        <c:axId val="148463616"/>
      </c:lineChart>
      <c:catAx>
        <c:axId val="140507392"/>
        <c:scaling>
          <c:orientation val="minMax"/>
        </c:scaling>
        <c:delete val="0"/>
        <c:axPos val="b"/>
        <c:numFmt formatCode="General" sourceLinked="1"/>
        <c:majorTickMark val="out"/>
        <c:minorTickMark val="none"/>
        <c:tickLblPos val="nextTo"/>
        <c:txPr>
          <a:bodyPr rot="-2280000"/>
          <a:lstStyle/>
          <a:p>
            <a:pPr>
              <a:defRPr/>
            </a:pPr>
            <a:endParaRPr lang="es-ES"/>
          </a:p>
        </c:txPr>
        <c:crossAx val="148463616"/>
        <c:crosses val="autoZero"/>
        <c:auto val="1"/>
        <c:lblAlgn val="ctr"/>
        <c:lblOffset val="100"/>
        <c:noMultiLvlLbl val="0"/>
      </c:catAx>
      <c:valAx>
        <c:axId val="148463616"/>
        <c:scaling>
          <c:orientation val="minMax"/>
        </c:scaling>
        <c:delete val="0"/>
        <c:axPos val="l"/>
        <c:majorGridlines>
          <c:spPr>
            <a:ln>
              <a:solidFill>
                <a:schemeClr val="bg1">
                  <a:lumMod val="85000"/>
                </a:schemeClr>
              </a:solidFill>
            </a:ln>
          </c:spPr>
        </c:majorGridlines>
        <c:numFmt formatCode="#,##0_ ;\-#,##0\ " sourceLinked="1"/>
        <c:majorTickMark val="out"/>
        <c:minorTickMark val="none"/>
        <c:tickLblPos val="nextTo"/>
        <c:crossAx val="140507392"/>
        <c:crosses val="autoZero"/>
        <c:crossBetween val="between"/>
      </c:valAx>
    </c:plotArea>
    <c:legend>
      <c:legendPos val="b"/>
      <c:layout>
        <c:manualLayout>
          <c:xMode val="edge"/>
          <c:yMode val="edge"/>
          <c:x val="0.29255264324836106"/>
          <c:y val="0.9136770677735826"/>
          <c:w val="0.54997842735411506"/>
          <c:h val="6.725715529600744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'5.G'!$A$26</c:f>
              <c:strCache>
                <c:ptCount val="1"/>
                <c:pt idx="0">
                  <c:v>Emakumezkoak</c:v>
                </c:pt>
              </c:strCache>
            </c:strRef>
          </c:tx>
          <c:invertIfNegative val="0"/>
          <c:dPt>
            <c:idx val="0"/>
            <c:invertIfNegative val="0"/>
            <c:bubble3D val="0"/>
            <c:spPr>
              <a:solidFill>
                <a:schemeClr val="accent1"/>
              </a:solidFill>
            </c:spPr>
            <c:extLst>
              <c:ext xmlns:c16="http://schemas.microsoft.com/office/drawing/2014/chart" uri="{C3380CC4-5D6E-409C-BE32-E72D297353CC}">
                <c16:uniqueId val="{00000001-CE44-4155-BD3C-A5F44095A4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'5.G'!$B$25:$C$25</c:f>
              <c:numCache>
                <c:formatCode>General</c:formatCode>
                <c:ptCount val="2"/>
                <c:pt idx="0">
                  <c:v>2019</c:v>
                </c:pt>
                <c:pt idx="1">
                  <c:v>2020</c:v>
                </c:pt>
              </c:numCache>
            </c:numRef>
          </c:cat>
          <c:val>
            <c:numRef>
              <c:f>'5.G'!$B$26:$C$26</c:f>
              <c:numCache>
                <c:formatCode>#,##0.00</c:formatCode>
                <c:ptCount val="2"/>
                <c:pt idx="0">
                  <c:v>47.61</c:v>
                </c:pt>
                <c:pt idx="1">
                  <c:v>48.137168141592923</c:v>
                </c:pt>
              </c:numCache>
            </c:numRef>
          </c:val>
          <c:extLst>
            <c:ext xmlns:c16="http://schemas.microsoft.com/office/drawing/2014/chart" uri="{C3380CC4-5D6E-409C-BE32-E72D297353CC}">
              <c16:uniqueId val="{00000002-CE44-4155-BD3C-A5F44095A427}"/>
            </c:ext>
          </c:extLst>
        </c:ser>
        <c:ser>
          <c:idx val="1"/>
          <c:order val="1"/>
          <c:tx>
            <c:strRef>
              <c:f>'5.G'!$A$27</c:f>
              <c:strCache>
                <c:ptCount val="1"/>
                <c:pt idx="0">
                  <c:v>Gizonezkoak</c:v>
                </c:pt>
              </c:strCache>
            </c:strRef>
          </c:tx>
          <c:spPr>
            <a:solidFill>
              <a:schemeClr val="accent1">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'5.G'!$B$25:$C$25</c:f>
              <c:numCache>
                <c:formatCode>General</c:formatCode>
                <c:ptCount val="2"/>
                <c:pt idx="0">
                  <c:v>2019</c:v>
                </c:pt>
                <c:pt idx="1">
                  <c:v>2020</c:v>
                </c:pt>
              </c:numCache>
            </c:numRef>
          </c:cat>
          <c:val>
            <c:numRef>
              <c:f>'5.G'!$B$27:$C$27</c:f>
              <c:numCache>
                <c:formatCode>#,##0.00</c:formatCode>
                <c:ptCount val="2"/>
                <c:pt idx="0">
                  <c:v>47.13</c:v>
                </c:pt>
                <c:pt idx="1">
                  <c:v>47.366336633663366</c:v>
                </c:pt>
              </c:numCache>
            </c:numRef>
          </c:val>
          <c:extLst>
            <c:ext xmlns:c16="http://schemas.microsoft.com/office/drawing/2014/chart" uri="{C3380CC4-5D6E-409C-BE32-E72D297353CC}">
              <c16:uniqueId val="{00000003-CE44-4155-BD3C-A5F44095A427}"/>
            </c:ext>
          </c:extLst>
        </c:ser>
        <c:ser>
          <c:idx val="2"/>
          <c:order val="2"/>
          <c:tx>
            <c:strRef>
              <c:f>'5.G'!$A$28</c:f>
              <c:strCache>
                <c:ptCount val="1"/>
                <c:pt idx="0">
                  <c:v>Langileak, guztira</c:v>
                </c:pt>
              </c:strCache>
            </c:strRef>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'5.G'!$B$25:$C$25</c:f>
              <c:numCache>
                <c:formatCode>General</c:formatCode>
                <c:ptCount val="2"/>
                <c:pt idx="0">
                  <c:v>2019</c:v>
                </c:pt>
                <c:pt idx="1">
                  <c:v>2020</c:v>
                </c:pt>
              </c:numCache>
            </c:numRef>
          </c:cat>
          <c:val>
            <c:numRef>
              <c:f>'5.G'!$B$28:$C$28</c:f>
              <c:numCache>
                <c:formatCode>#,##0.00</c:formatCode>
                <c:ptCount val="2"/>
                <c:pt idx="0">
                  <c:v>47.46</c:v>
                </c:pt>
                <c:pt idx="1">
                  <c:v>47.899082568807337</c:v>
                </c:pt>
              </c:numCache>
            </c:numRef>
          </c:val>
          <c:extLst>
            <c:ext xmlns:c16="http://schemas.microsoft.com/office/drawing/2014/chart" uri="{C3380CC4-5D6E-409C-BE32-E72D297353CC}">
              <c16:uniqueId val="{00000004-CE44-4155-BD3C-A5F44095A427}"/>
            </c:ext>
          </c:extLst>
        </c:ser>
        <c:dLbls>
          <c:showLegendKey val="0"/>
          <c:showVal val="0"/>
          <c:showCatName val="0"/>
          <c:showSerName val="0"/>
          <c:showPercent val="0"/>
          <c:showBubbleSize val="0"/>
        </c:dLbls>
        <c:gapWidth val="138"/>
        <c:overlap val="-10"/>
        <c:axId val="119757056"/>
        <c:axId val="119762944"/>
      </c:barChart>
      <c:catAx>
        <c:axId val="119757056"/>
        <c:scaling>
          <c:orientation val="minMax"/>
        </c:scaling>
        <c:delete val="0"/>
        <c:axPos val="b"/>
        <c:numFmt formatCode="General" sourceLinked="1"/>
        <c:majorTickMark val="out"/>
        <c:minorTickMark val="none"/>
        <c:tickLblPos val="nextTo"/>
        <c:crossAx val="119762944"/>
        <c:crosses val="autoZero"/>
        <c:auto val="1"/>
        <c:lblAlgn val="ctr"/>
        <c:lblOffset val="100"/>
        <c:noMultiLvlLbl val="0"/>
      </c:catAx>
      <c:valAx>
        <c:axId val="119762944"/>
        <c:scaling>
          <c:orientation val="minMax"/>
          <c:max val="50"/>
        </c:scaling>
        <c:delete val="0"/>
        <c:axPos val="l"/>
        <c:majorGridlines>
          <c:spPr>
            <a:ln>
              <a:solidFill>
                <a:schemeClr val="bg1">
                  <a:lumMod val="85000"/>
                </a:schemeClr>
              </a:solidFill>
            </a:ln>
          </c:spPr>
        </c:majorGridlines>
        <c:title>
          <c:tx>
            <c:rich>
              <a:bodyPr rot="-5400000" vert="horz"/>
              <a:lstStyle/>
              <a:p>
                <a:pPr>
                  <a:defRPr/>
                </a:pPr>
                <a:r>
                  <a:rPr lang="eu-ES"/>
                  <a:t>urte</a:t>
                </a:r>
              </a:p>
            </c:rich>
          </c:tx>
          <c:layout>
            <c:manualLayout>
              <c:xMode val="edge"/>
              <c:yMode val="edge"/>
              <c:x val="1.6666666666666666E-2"/>
              <c:y val="0.3535600758238554"/>
            </c:manualLayout>
          </c:layout>
          <c:overlay val="0"/>
        </c:title>
        <c:numFmt formatCode="#,##0" sourceLinked="0"/>
        <c:majorTickMark val="none"/>
        <c:minorTickMark val="none"/>
        <c:tickLblPos val="nextTo"/>
        <c:crossAx val="119757056"/>
        <c:crosses val="autoZero"/>
        <c:crossBetween val="between"/>
        <c:majorUnit val="1"/>
        <c:minorUnit val="0.1"/>
      </c:valAx>
    </c:plotArea>
    <c:legend>
      <c:legendPos val="b"/>
      <c:overlay val="0"/>
    </c:legend>
    <c:plotVisOnly val="1"/>
    <c:dispBlanksAs val="gap"/>
    <c:showDLblsOverMax val="0"/>
  </c:chart>
  <c:spPr>
    <a:ln>
      <a:noFill/>
    </a:ln>
  </c:spPr>
  <c:printSettings>
    <c:headerFooter alignWithMargins="0"/>
    <c:pageMargins b="1" l="0.75" r="0.75" t="1" header="0" footer="0"/>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'G62'!$B$29</c:f>
              <c:strCache>
                <c:ptCount val="1"/>
                <c:pt idx="0">
                  <c:v>Aitorpenen kopurua</c:v>
                </c:pt>
              </c:strCache>
            </c:strRef>
          </c:tx>
          <c:spPr>
            <a:solidFill>
              <a:srgbClr val="C00000"/>
            </a:solidFill>
          </c:spPr>
          <c:invertIfNegative val="0"/>
          <c:dLbls>
            <c:dLbl>
              <c:idx val="0"/>
              <c:layout>
                <c:manualLayout>
                  <c:x val="2.29885057471264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6F-44FC-9217-71353C7CF0CB}"/>
                </c:ext>
              </c:extLst>
            </c:dLbl>
            <c:dLbl>
              <c:idx val="8"/>
              <c:numFmt formatCode="#,##0" sourceLinked="0"/>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1-056F-44FC-9217-71353C7CF0CB}"/>
                </c:ext>
              </c:extLst>
            </c:dLbl>
            <c:dLbl>
              <c:idx val="9"/>
              <c:numFmt formatCode="#,##0" sourceLinked="0"/>
              <c:spPr>
                <a:noFill/>
                <a:ln>
                  <a:noFill/>
                </a:ln>
                <a:effectLst/>
              </c:spPr>
              <c:txPr>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2-056F-44FC-9217-71353C7CF0CB}"/>
                </c:ext>
              </c:extLst>
            </c:dLbl>
            <c:dLbl>
              <c:idx val="10"/>
              <c:numFmt formatCode="#,##0" sourceLinked="0"/>
              <c:spPr>
                <a:noFill/>
                <a:ln>
                  <a:noFill/>
                </a:ln>
                <a:effectLst/>
              </c:spPr>
              <c:txPr>
                <a:bodyPr wrap="square" lIns="38100" tIns="19050" rIns="38100" bIns="19050" anchor="ctr">
                  <a:spAutoFit/>
                </a:bodyPr>
                <a:lstStyle/>
                <a:p>
                  <a:pPr>
                    <a:defRPr b="0"/>
                  </a:pPr>
                  <a:endParaRPr lang="es-ES"/>
                </a:p>
              </c:txPr>
              <c:showLegendKey val="0"/>
              <c:showVal val="1"/>
              <c:showCatName val="0"/>
              <c:showSerName val="0"/>
              <c:showPercent val="0"/>
              <c:showBubbleSize val="0"/>
              <c:extLst>
                <c:ext xmlns:c16="http://schemas.microsoft.com/office/drawing/2014/chart" uri="{C3380CC4-5D6E-409C-BE32-E72D297353CC}">
                  <c16:uniqueId val="{00000000-4CDD-41AB-8BAD-1003F2DBA2BA}"/>
                </c:ext>
              </c:extLst>
            </c:dLbl>
            <c:dLbl>
              <c:idx val="11"/>
              <c:numFmt formatCode="#,##0" sourceLinked="0"/>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extLst>
                <c:ext xmlns:c16="http://schemas.microsoft.com/office/drawing/2014/chart" uri="{C3380CC4-5D6E-409C-BE32-E72D297353CC}">
                  <c16:uniqueId val="{00000000-B332-4D87-818A-3C0E1CAD00DE}"/>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'G62'!$A$30:$A$41</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'G62'!$B$30:$B$41</c:f>
              <c:numCache>
                <c:formatCode>#,##0_ ;\-#,##0\ </c:formatCode>
                <c:ptCount val="12"/>
                <c:pt idx="0">
                  <c:v>49726</c:v>
                </c:pt>
                <c:pt idx="1">
                  <c:v>46386</c:v>
                </c:pt>
                <c:pt idx="2">
                  <c:v>41768</c:v>
                </c:pt>
                <c:pt idx="3">
                  <c:v>38759</c:v>
                </c:pt>
                <c:pt idx="4">
                  <c:v>37737</c:v>
                </c:pt>
                <c:pt idx="5">
                  <c:v>38857</c:v>
                </c:pt>
                <c:pt idx="6">
                  <c:v>38984</c:v>
                </c:pt>
                <c:pt idx="7">
                  <c:v>39181</c:v>
                </c:pt>
                <c:pt idx="8">
                  <c:v>42498</c:v>
                </c:pt>
                <c:pt idx="9">
                  <c:v>44060</c:v>
                </c:pt>
                <c:pt idx="10">
                  <c:v>41265</c:v>
                </c:pt>
                <c:pt idx="11">
                  <c:v>41572</c:v>
                </c:pt>
              </c:numCache>
            </c:numRef>
          </c:val>
          <c:extLst>
            <c:ext xmlns:c16="http://schemas.microsoft.com/office/drawing/2014/chart" uri="{C3380CC4-5D6E-409C-BE32-E72D297353CC}">
              <c16:uniqueId val="{00000003-056F-44FC-9217-71353C7CF0CB}"/>
            </c:ext>
          </c:extLst>
        </c:ser>
        <c:dLbls>
          <c:showLegendKey val="0"/>
          <c:showVal val="0"/>
          <c:showCatName val="0"/>
          <c:showSerName val="0"/>
          <c:showPercent val="0"/>
          <c:showBubbleSize val="0"/>
        </c:dLbls>
        <c:gapWidth val="70"/>
        <c:axId val="150918272"/>
        <c:axId val="150919808"/>
      </c:barChart>
      <c:catAx>
        <c:axId val="150918272"/>
        <c:scaling>
          <c:orientation val="minMax"/>
        </c:scaling>
        <c:delete val="0"/>
        <c:axPos val="b"/>
        <c:numFmt formatCode="General" sourceLinked="1"/>
        <c:majorTickMark val="out"/>
        <c:minorTickMark val="none"/>
        <c:tickLblPos val="nextTo"/>
        <c:crossAx val="150919808"/>
        <c:crosses val="autoZero"/>
        <c:auto val="1"/>
        <c:lblAlgn val="ctr"/>
        <c:lblOffset val="100"/>
        <c:noMultiLvlLbl val="0"/>
      </c:catAx>
      <c:valAx>
        <c:axId val="150919808"/>
        <c:scaling>
          <c:orientation val="minMax"/>
          <c:max val="50000"/>
        </c:scaling>
        <c:delete val="0"/>
        <c:axPos val="l"/>
        <c:majorGridlines>
          <c:spPr>
            <a:ln>
              <a:solidFill>
                <a:schemeClr val="bg1">
                  <a:lumMod val="85000"/>
                </a:schemeClr>
              </a:solidFill>
            </a:ln>
          </c:spPr>
        </c:majorGridlines>
        <c:numFmt formatCode="#,##0_ ;\-#,##0\ " sourceLinked="1"/>
        <c:majorTickMark val="out"/>
        <c:minorTickMark val="none"/>
        <c:tickLblPos val="nextTo"/>
        <c:crossAx val="150918272"/>
        <c:crosses val="autoZero"/>
        <c:crossBetween val="between"/>
        <c:majorUnit val="10000"/>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73070811631411"/>
          <c:y val="0.15569480144376341"/>
          <c:w val="0.69254083390328236"/>
          <c:h val="0.37692392636101196"/>
        </c:manualLayout>
      </c:layout>
      <c:barChart>
        <c:barDir val="col"/>
        <c:grouping val="clustered"/>
        <c:varyColors val="0"/>
        <c:ser>
          <c:idx val="1"/>
          <c:order val="0"/>
          <c:tx>
            <c:strRef>
              <c:f>'G6.'!$B$34</c:f>
              <c:strCache>
                <c:ptCount val="1"/>
                <c:pt idx="0">
                  <c:v>2019</c:v>
                </c:pt>
              </c:strCache>
            </c:strRef>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'G6.'!$A$35:$A$44</c:f>
              <c:strCache>
                <c:ptCount val="10"/>
                <c:pt idx="0">
                  <c:v>Zuzendaritza</c:v>
                </c:pt>
                <c:pt idx="1">
                  <c:v>Zergadunari Laguntza eta Argibideak Ematea</c:v>
                </c:pt>
                <c:pt idx="2">
                  <c:v>Hitzarmen Ekonomikoa eta Finantza Plangintza</c:v>
                </c:pt>
                <c:pt idx="3">
                  <c:v>Arauen Garapena eta Aholkularitza Juridikoa</c:v>
                </c:pt>
                <c:pt idx="4">
                  <c:v>PFEZ eta Ondarearen gaineko zerga kudeatzea</c:v>
                </c:pt>
                <c:pt idx="5">
                  <c:v>Tributu Kudeaketa</c:v>
                </c:pt>
                <c:pt idx="6">
                  <c:v>Tributu Ikuskapena</c:v>
                </c:pt>
                <c:pt idx="7">
                  <c:v>Bilketa</c:v>
                </c:pt>
                <c:pt idx="8">
                  <c:v>Lur ondasunen eta Ondarearen gaineko zergak</c:v>
                </c:pt>
                <c:pt idx="9">
                  <c:v>Tributuen arloko Informazio Sistemak</c:v>
                </c:pt>
              </c:strCache>
            </c:strRef>
          </c:cat>
          <c:val>
            <c:numRef>
              <c:f>'G6.'!$B$35:$B$44</c:f>
              <c:numCache>
                <c:formatCode>#,##0_ ;\-#,##0\ </c:formatCode>
                <c:ptCount val="10"/>
                <c:pt idx="0">
                  <c:v>2</c:v>
                </c:pt>
                <c:pt idx="1">
                  <c:v>68</c:v>
                </c:pt>
                <c:pt idx="2">
                  <c:v>13</c:v>
                </c:pt>
                <c:pt idx="3">
                  <c:v>8</c:v>
                </c:pt>
                <c:pt idx="4">
                  <c:v>51</c:v>
                </c:pt>
                <c:pt idx="5">
                  <c:v>47</c:v>
                </c:pt>
                <c:pt idx="6">
                  <c:v>42</c:v>
                </c:pt>
                <c:pt idx="7">
                  <c:v>33</c:v>
                </c:pt>
                <c:pt idx="8">
                  <c:v>30</c:v>
                </c:pt>
                <c:pt idx="9">
                  <c:v>24</c:v>
                </c:pt>
              </c:numCache>
            </c:numRef>
          </c:val>
          <c:extLst>
            <c:ext xmlns:c16="http://schemas.microsoft.com/office/drawing/2014/chart" uri="{C3380CC4-5D6E-409C-BE32-E72D297353CC}">
              <c16:uniqueId val="{00000000-C8B8-4CA0-9086-9F9C3A5D0CFB}"/>
            </c:ext>
          </c:extLst>
        </c:ser>
        <c:ser>
          <c:idx val="2"/>
          <c:order val="1"/>
          <c:tx>
            <c:strRef>
              <c:f>'G6.'!$C$34</c:f>
              <c:strCache>
                <c:ptCount val="1"/>
                <c:pt idx="0">
                  <c:v>2020</c:v>
                </c:pt>
              </c:strCache>
            </c:strRef>
          </c:tx>
          <c:spPr>
            <a:solidFill>
              <a:srgbClr val="C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'G6.'!$A$35:$A$44</c:f>
              <c:strCache>
                <c:ptCount val="10"/>
                <c:pt idx="0">
                  <c:v>Zuzendaritza</c:v>
                </c:pt>
                <c:pt idx="1">
                  <c:v>Zergadunari Laguntza eta Argibideak Ematea</c:v>
                </c:pt>
                <c:pt idx="2">
                  <c:v>Hitzarmen Ekonomikoa eta Finantza Plangintza</c:v>
                </c:pt>
                <c:pt idx="3">
                  <c:v>Arauen Garapena eta Aholkularitza Juridikoa</c:v>
                </c:pt>
                <c:pt idx="4">
                  <c:v>PFEZ eta Ondarearen gaineko zerga kudeatzea</c:v>
                </c:pt>
                <c:pt idx="5">
                  <c:v>Tributu Kudeaketa</c:v>
                </c:pt>
                <c:pt idx="6">
                  <c:v>Tributu Ikuskapena</c:v>
                </c:pt>
                <c:pt idx="7">
                  <c:v>Bilketa</c:v>
                </c:pt>
                <c:pt idx="8">
                  <c:v>Lur ondasunen eta Ondarearen gaineko zergak</c:v>
                </c:pt>
                <c:pt idx="9">
                  <c:v>Tributuen arloko Informazio Sistemak</c:v>
                </c:pt>
              </c:strCache>
            </c:strRef>
          </c:cat>
          <c:val>
            <c:numRef>
              <c:f>'G6.'!$C$35:$C$44</c:f>
              <c:numCache>
                <c:formatCode>#,##0_ ;\-#,##0\ </c:formatCode>
                <c:ptCount val="10"/>
                <c:pt idx="0">
                  <c:v>2</c:v>
                </c:pt>
                <c:pt idx="1">
                  <c:v>70</c:v>
                </c:pt>
                <c:pt idx="2">
                  <c:v>12</c:v>
                </c:pt>
                <c:pt idx="3">
                  <c:v>8</c:v>
                </c:pt>
                <c:pt idx="4">
                  <c:v>54</c:v>
                </c:pt>
                <c:pt idx="5">
                  <c:v>49</c:v>
                </c:pt>
                <c:pt idx="6">
                  <c:v>43</c:v>
                </c:pt>
                <c:pt idx="7">
                  <c:v>36</c:v>
                </c:pt>
                <c:pt idx="8">
                  <c:v>28</c:v>
                </c:pt>
                <c:pt idx="9">
                  <c:v>24</c:v>
                </c:pt>
              </c:numCache>
            </c:numRef>
          </c:val>
          <c:extLst>
            <c:ext xmlns:c16="http://schemas.microsoft.com/office/drawing/2014/chart" uri="{C3380CC4-5D6E-409C-BE32-E72D297353CC}">
              <c16:uniqueId val="{00000001-C8B8-4CA0-9086-9F9C3A5D0CFB}"/>
            </c:ext>
          </c:extLst>
        </c:ser>
        <c:dLbls>
          <c:showLegendKey val="0"/>
          <c:showVal val="0"/>
          <c:showCatName val="0"/>
          <c:showSerName val="0"/>
          <c:showPercent val="0"/>
          <c:showBubbleSize val="0"/>
        </c:dLbls>
        <c:gapWidth val="58"/>
        <c:overlap val="-12"/>
        <c:axId val="127498112"/>
        <c:axId val="127499648"/>
      </c:barChart>
      <c:catAx>
        <c:axId val="127498112"/>
        <c:scaling>
          <c:orientation val="minMax"/>
        </c:scaling>
        <c:delete val="0"/>
        <c:axPos val="b"/>
        <c:numFmt formatCode="General" sourceLinked="1"/>
        <c:majorTickMark val="out"/>
        <c:minorTickMark val="none"/>
        <c:tickLblPos val="nextTo"/>
        <c:txPr>
          <a:bodyPr rot="2700000" vert="horz"/>
          <a:lstStyle/>
          <a:p>
            <a:pPr>
              <a:defRPr sz="800"/>
            </a:pPr>
            <a:endParaRPr lang="es-ES"/>
          </a:p>
        </c:txPr>
        <c:crossAx val="127499648"/>
        <c:crosses val="autoZero"/>
        <c:auto val="1"/>
        <c:lblAlgn val="ctr"/>
        <c:lblOffset val="100"/>
        <c:tickLblSkip val="1"/>
        <c:tickMarkSkip val="1"/>
        <c:noMultiLvlLbl val="0"/>
      </c:catAx>
      <c:valAx>
        <c:axId val="127499648"/>
        <c:scaling>
          <c:orientation val="minMax"/>
        </c:scaling>
        <c:delete val="0"/>
        <c:axPos val="l"/>
        <c:title>
          <c:tx>
            <c:rich>
              <a:bodyPr rot="-5400000" vert="horz"/>
              <a:lstStyle/>
              <a:p>
                <a:pPr>
                  <a:defRPr b="0"/>
                </a:pPr>
                <a:r>
                  <a:rPr lang="eu-ES" b="0"/>
                  <a:t>Pertsonak</a:t>
                </a:r>
              </a:p>
            </c:rich>
          </c:tx>
          <c:layout>
            <c:manualLayout>
              <c:xMode val="edge"/>
              <c:yMode val="edge"/>
              <c:x val="3.0536408805597121E-2"/>
              <c:y val="0.29386749477585611"/>
            </c:manualLayout>
          </c:layout>
          <c:overlay val="0"/>
        </c:title>
        <c:numFmt formatCode="#,##0_ ;\-#,##0\ " sourceLinked="1"/>
        <c:majorTickMark val="none"/>
        <c:minorTickMark val="none"/>
        <c:tickLblPos val="nextTo"/>
        <c:txPr>
          <a:bodyPr rot="0" vert="horz"/>
          <a:lstStyle/>
          <a:p>
            <a:pPr>
              <a:defRPr/>
            </a:pPr>
            <a:endParaRPr lang="es-ES"/>
          </a:p>
        </c:txPr>
        <c:crossAx val="127498112"/>
        <c:crosses val="autoZero"/>
        <c:crossBetween val="between"/>
      </c:valAx>
      <c:spPr>
        <a:noFill/>
        <a:ln w="25400">
          <a:noFill/>
        </a:ln>
      </c:spPr>
    </c:plotArea>
    <c:legend>
      <c:legendPos val="r"/>
      <c:layout>
        <c:manualLayout>
          <c:xMode val="edge"/>
          <c:yMode val="edge"/>
          <c:x val="0.36592768952968197"/>
          <c:y val="0.94769444342197295"/>
          <c:w val="0.20206553230690399"/>
          <c:h val="5.2305601755467418E-2"/>
        </c:manualLayout>
      </c:layout>
      <c:overlay val="0"/>
    </c:legend>
    <c:plotVisOnly val="1"/>
    <c:dispBlanksAs val="gap"/>
    <c:showDLblsOverMax val="0"/>
  </c:chart>
  <c:spPr>
    <a:ln>
      <a:noFill/>
    </a:ln>
  </c:spPr>
  <c:printSettings>
    <c:headerFooter alignWithMargins="0"/>
    <c:pageMargins b="1" l="0.75" r="0.7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73070811631411"/>
          <c:y val="0.15569480144376341"/>
          <c:w val="0.69254083390328236"/>
          <c:h val="0.37692392636101196"/>
        </c:manualLayout>
      </c:layout>
      <c:barChart>
        <c:barDir val="col"/>
        <c:grouping val="clustered"/>
        <c:varyColors val="0"/>
        <c:ser>
          <c:idx val="1"/>
          <c:order val="0"/>
          <c:tx>
            <c:strRef>
              <c:f>'G6.'!$B$34</c:f>
              <c:strCache>
                <c:ptCount val="1"/>
                <c:pt idx="0">
                  <c:v>2019</c:v>
                </c:pt>
              </c:strCache>
            </c:strRef>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'G6.'!$A$35:$A$44</c:f>
              <c:strCache>
                <c:ptCount val="10"/>
                <c:pt idx="0">
                  <c:v>Zuzendaritza</c:v>
                </c:pt>
                <c:pt idx="1">
                  <c:v>Zergadunari Laguntza eta Argibideak Ematea</c:v>
                </c:pt>
                <c:pt idx="2">
                  <c:v>Hitzarmen Ekonomikoa eta Finantza Plangintza</c:v>
                </c:pt>
                <c:pt idx="3">
                  <c:v>Arauen Garapena eta Aholkularitza Juridikoa</c:v>
                </c:pt>
                <c:pt idx="4">
                  <c:v>PFEZ eta Ondarearen gaineko zerga kudeatzea</c:v>
                </c:pt>
                <c:pt idx="5">
                  <c:v>Tributu Kudeaketa</c:v>
                </c:pt>
                <c:pt idx="6">
                  <c:v>Tributu Ikuskapena</c:v>
                </c:pt>
                <c:pt idx="7">
                  <c:v>Bilketa</c:v>
                </c:pt>
                <c:pt idx="8">
                  <c:v>Lur ondasunen eta Ondarearen gaineko zergak</c:v>
                </c:pt>
                <c:pt idx="9">
                  <c:v>Tributuen arloko Informazio Sistemak</c:v>
                </c:pt>
              </c:strCache>
            </c:strRef>
          </c:cat>
          <c:val>
            <c:numRef>
              <c:f>'G6.'!$B$35:$B$44</c:f>
              <c:numCache>
                <c:formatCode>#,##0_ ;\-#,##0\ </c:formatCode>
                <c:ptCount val="10"/>
                <c:pt idx="0">
                  <c:v>2</c:v>
                </c:pt>
                <c:pt idx="1">
                  <c:v>68</c:v>
                </c:pt>
                <c:pt idx="2">
                  <c:v>13</c:v>
                </c:pt>
                <c:pt idx="3">
                  <c:v>8</c:v>
                </c:pt>
                <c:pt idx="4">
                  <c:v>51</c:v>
                </c:pt>
                <c:pt idx="5">
                  <c:v>47</c:v>
                </c:pt>
                <c:pt idx="6">
                  <c:v>42</c:v>
                </c:pt>
                <c:pt idx="7">
                  <c:v>33</c:v>
                </c:pt>
                <c:pt idx="8">
                  <c:v>30</c:v>
                </c:pt>
                <c:pt idx="9">
                  <c:v>24</c:v>
                </c:pt>
              </c:numCache>
            </c:numRef>
          </c:val>
          <c:extLst>
            <c:ext xmlns:c16="http://schemas.microsoft.com/office/drawing/2014/chart" uri="{C3380CC4-5D6E-409C-BE32-E72D297353CC}">
              <c16:uniqueId val="{00000000-C094-4CF5-A175-1FAE2796542E}"/>
            </c:ext>
          </c:extLst>
        </c:ser>
        <c:ser>
          <c:idx val="2"/>
          <c:order val="1"/>
          <c:tx>
            <c:strRef>
              <c:f>'G6.'!$C$34</c:f>
              <c:strCache>
                <c:ptCount val="1"/>
                <c:pt idx="0">
                  <c:v>2020</c:v>
                </c:pt>
              </c:strCache>
            </c:strRef>
          </c:tx>
          <c:spPr>
            <a:solidFill>
              <a:srgbClr val="C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'G6.'!$A$35:$A$44</c:f>
              <c:strCache>
                <c:ptCount val="10"/>
                <c:pt idx="0">
                  <c:v>Zuzendaritza</c:v>
                </c:pt>
                <c:pt idx="1">
                  <c:v>Zergadunari Laguntza eta Argibideak Ematea</c:v>
                </c:pt>
                <c:pt idx="2">
                  <c:v>Hitzarmen Ekonomikoa eta Finantza Plangintza</c:v>
                </c:pt>
                <c:pt idx="3">
                  <c:v>Arauen Garapena eta Aholkularitza Juridikoa</c:v>
                </c:pt>
                <c:pt idx="4">
                  <c:v>PFEZ eta Ondarearen gaineko zerga kudeatzea</c:v>
                </c:pt>
                <c:pt idx="5">
                  <c:v>Tributu Kudeaketa</c:v>
                </c:pt>
                <c:pt idx="6">
                  <c:v>Tributu Ikuskapena</c:v>
                </c:pt>
                <c:pt idx="7">
                  <c:v>Bilketa</c:v>
                </c:pt>
                <c:pt idx="8">
                  <c:v>Lur ondasunen eta Ondarearen gaineko zergak</c:v>
                </c:pt>
                <c:pt idx="9">
                  <c:v>Tributuen arloko Informazio Sistemak</c:v>
                </c:pt>
              </c:strCache>
            </c:strRef>
          </c:cat>
          <c:val>
            <c:numRef>
              <c:f>'G6.'!$C$35:$C$44</c:f>
              <c:numCache>
                <c:formatCode>#,##0_ ;\-#,##0\ </c:formatCode>
                <c:ptCount val="10"/>
                <c:pt idx="0">
                  <c:v>2</c:v>
                </c:pt>
                <c:pt idx="1">
                  <c:v>70</c:v>
                </c:pt>
                <c:pt idx="2">
                  <c:v>12</c:v>
                </c:pt>
                <c:pt idx="3">
                  <c:v>8</c:v>
                </c:pt>
                <c:pt idx="4">
                  <c:v>54</c:v>
                </c:pt>
                <c:pt idx="5">
                  <c:v>49</c:v>
                </c:pt>
                <c:pt idx="6">
                  <c:v>43</c:v>
                </c:pt>
                <c:pt idx="7">
                  <c:v>36</c:v>
                </c:pt>
                <c:pt idx="8">
                  <c:v>28</c:v>
                </c:pt>
                <c:pt idx="9">
                  <c:v>24</c:v>
                </c:pt>
              </c:numCache>
            </c:numRef>
          </c:val>
          <c:extLst>
            <c:ext xmlns:c16="http://schemas.microsoft.com/office/drawing/2014/chart" uri="{C3380CC4-5D6E-409C-BE32-E72D297353CC}">
              <c16:uniqueId val="{00000001-C094-4CF5-A175-1FAE2796542E}"/>
            </c:ext>
          </c:extLst>
        </c:ser>
        <c:dLbls>
          <c:showLegendKey val="0"/>
          <c:showVal val="0"/>
          <c:showCatName val="0"/>
          <c:showSerName val="0"/>
          <c:showPercent val="0"/>
          <c:showBubbleSize val="0"/>
        </c:dLbls>
        <c:gapWidth val="58"/>
        <c:overlap val="-12"/>
        <c:axId val="127498112"/>
        <c:axId val="127499648"/>
      </c:barChart>
      <c:catAx>
        <c:axId val="127498112"/>
        <c:scaling>
          <c:orientation val="minMax"/>
        </c:scaling>
        <c:delete val="0"/>
        <c:axPos val="b"/>
        <c:numFmt formatCode="General" sourceLinked="1"/>
        <c:majorTickMark val="out"/>
        <c:minorTickMark val="none"/>
        <c:tickLblPos val="nextTo"/>
        <c:txPr>
          <a:bodyPr rot="2700000" vert="horz"/>
          <a:lstStyle/>
          <a:p>
            <a:pPr>
              <a:defRPr sz="800"/>
            </a:pPr>
            <a:endParaRPr lang="es-ES"/>
          </a:p>
        </c:txPr>
        <c:crossAx val="127499648"/>
        <c:crosses val="autoZero"/>
        <c:auto val="1"/>
        <c:lblAlgn val="ctr"/>
        <c:lblOffset val="100"/>
        <c:tickLblSkip val="1"/>
        <c:tickMarkSkip val="1"/>
        <c:noMultiLvlLbl val="0"/>
      </c:catAx>
      <c:valAx>
        <c:axId val="127499648"/>
        <c:scaling>
          <c:orientation val="minMax"/>
        </c:scaling>
        <c:delete val="0"/>
        <c:axPos val="l"/>
        <c:title>
          <c:tx>
            <c:rich>
              <a:bodyPr rot="-5400000" vert="horz"/>
              <a:lstStyle/>
              <a:p>
                <a:pPr>
                  <a:defRPr b="0"/>
                </a:pPr>
                <a:r>
                  <a:rPr lang="eu-ES" b="0"/>
                  <a:t>Pertsonak</a:t>
                </a:r>
              </a:p>
            </c:rich>
          </c:tx>
          <c:layout>
            <c:manualLayout>
              <c:xMode val="edge"/>
              <c:yMode val="edge"/>
              <c:x val="3.0536408805597121E-2"/>
              <c:y val="0.29386749477585611"/>
            </c:manualLayout>
          </c:layout>
          <c:overlay val="0"/>
        </c:title>
        <c:numFmt formatCode="#,##0_ ;\-#,##0\ " sourceLinked="1"/>
        <c:majorTickMark val="none"/>
        <c:minorTickMark val="none"/>
        <c:tickLblPos val="nextTo"/>
        <c:txPr>
          <a:bodyPr rot="0" vert="horz"/>
          <a:lstStyle/>
          <a:p>
            <a:pPr>
              <a:defRPr/>
            </a:pPr>
            <a:endParaRPr lang="es-ES"/>
          </a:p>
        </c:txPr>
        <c:crossAx val="127498112"/>
        <c:crosses val="autoZero"/>
        <c:crossBetween val="between"/>
      </c:valAx>
      <c:spPr>
        <a:noFill/>
        <a:ln w="25400">
          <a:noFill/>
        </a:ln>
      </c:spPr>
    </c:plotArea>
    <c:legend>
      <c:legendPos val="r"/>
      <c:layout>
        <c:manualLayout>
          <c:xMode val="edge"/>
          <c:yMode val="edge"/>
          <c:x val="0.36592768952968197"/>
          <c:y val="0.94769444342197295"/>
          <c:w val="0.20206553230690399"/>
          <c:h val="5.2305601755467418E-2"/>
        </c:manualLayout>
      </c:layout>
      <c:overlay val="0"/>
    </c:legend>
    <c:plotVisOnly val="1"/>
    <c:dispBlanksAs val="gap"/>
    <c:showDLblsOverMax val="0"/>
  </c:chart>
  <c:spPr>
    <a:ln>
      <a:noFill/>
    </a:ln>
  </c:spPr>
  <c:printSettings>
    <c:headerFooter alignWithMargins="0"/>
    <c:pageMargins b="1" l="0.75" r="0.75"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89260717410322"/>
          <c:y val="0.16227617381160686"/>
          <c:w val="0.57528805774278213"/>
          <c:h val="0.72159922717993585"/>
        </c:manualLayout>
      </c:layout>
      <c:barChart>
        <c:barDir val="bar"/>
        <c:grouping val="clustered"/>
        <c:varyColors val="0"/>
        <c:ser>
          <c:idx val="0"/>
          <c:order val="0"/>
          <c:tx>
            <c:strRef>
              <c:f>'G8'!$B$25:$C$25</c:f>
              <c:strCache>
                <c:ptCount val="1"/>
                <c:pt idx="0">
                  <c:v>2019</c:v>
                </c:pt>
              </c:strCache>
            </c:strRef>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'G8'!$A$26:$A$30</c:f>
              <c:strCache>
                <c:ptCount val="5"/>
                <c:pt idx="0">
                  <c:v>Lanpostua titular gisa betetzen dutenak</c:v>
                </c:pt>
                <c:pt idx="1">
                  <c:v>Burutzak</c:v>
                </c:pt>
                <c:pt idx="2">
                  <c:v>Kontratatuak</c:v>
                </c:pt>
                <c:pt idx="3">
                  <c:v>Prestakuntza</c:v>
                </c:pt>
                <c:pt idx="4">
                  <c:v>Bestelakoak</c:v>
                </c:pt>
              </c:strCache>
            </c:strRef>
          </c:cat>
          <c:val>
            <c:numRef>
              <c:f>'G8'!$C$26:$C$30</c:f>
              <c:numCache>
                <c:formatCode>0.0%</c:formatCode>
                <c:ptCount val="5"/>
                <c:pt idx="0">
                  <c:v>0.58805031446540879</c:v>
                </c:pt>
                <c:pt idx="1">
                  <c:v>0.20440251572327045</c:v>
                </c:pt>
                <c:pt idx="2">
                  <c:v>0.13836477987421383</c:v>
                </c:pt>
                <c:pt idx="3">
                  <c:v>5.9748427672955975E-2</c:v>
                </c:pt>
                <c:pt idx="4">
                  <c:v>9.433962264150943E-3</c:v>
                </c:pt>
              </c:numCache>
            </c:numRef>
          </c:val>
          <c:extLst>
            <c:ext xmlns:c16="http://schemas.microsoft.com/office/drawing/2014/chart" uri="{C3380CC4-5D6E-409C-BE32-E72D297353CC}">
              <c16:uniqueId val="{00000000-2447-4415-B8C0-6F937CAD3727}"/>
            </c:ext>
          </c:extLst>
        </c:ser>
        <c:ser>
          <c:idx val="1"/>
          <c:order val="1"/>
          <c:tx>
            <c:strRef>
              <c:f>'G8'!$D$25</c:f>
              <c:strCache>
                <c:ptCount val="1"/>
                <c:pt idx="0">
                  <c:v>2020</c:v>
                </c:pt>
              </c:strCache>
            </c:strRef>
          </c:tx>
          <c:spPr>
            <a:solidFill>
              <a:srgbClr val="C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'G8'!$A$26:$A$30</c:f>
              <c:strCache>
                <c:ptCount val="5"/>
                <c:pt idx="0">
                  <c:v>Lanpostua titular gisa betetzen dutenak</c:v>
                </c:pt>
                <c:pt idx="1">
                  <c:v>Burutzak</c:v>
                </c:pt>
                <c:pt idx="2">
                  <c:v>Kontratatuak</c:v>
                </c:pt>
                <c:pt idx="3">
                  <c:v>Prestakuntza</c:v>
                </c:pt>
                <c:pt idx="4">
                  <c:v>Bestelakoak</c:v>
                </c:pt>
              </c:strCache>
            </c:strRef>
          </c:cat>
          <c:val>
            <c:numRef>
              <c:f>'G8'!$E$26:$E$30</c:f>
              <c:numCache>
                <c:formatCode>0.0%</c:formatCode>
                <c:ptCount val="5"/>
                <c:pt idx="0">
                  <c:v>0.53374233128834359</c:v>
                </c:pt>
                <c:pt idx="1">
                  <c:v>0.19325153374233128</c:v>
                </c:pt>
                <c:pt idx="2">
                  <c:v>0.17791411042944785</c:v>
                </c:pt>
                <c:pt idx="3">
                  <c:v>7.9754601226993863E-2</c:v>
                </c:pt>
                <c:pt idx="4">
                  <c:v>1.5337423312883436E-2</c:v>
                </c:pt>
              </c:numCache>
            </c:numRef>
          </c:val>
          <c:extLst>
            <c:ext xmlns:c16="http://schemas.microsoft.com/office/drawing/2014/chart" uri="{C3380CC4-5D6E-409C-BE32-E72D297353CC}">
              <c16:uniqueId val="{00000001-2447-4415-B8C0-6F937CAD3727}"/>
            </c:ext>
          </c:extLst>
        </c:ser>
        <c:dLbls>
          <c:showLegendKey val="0"/>
          <c:showVal val="0"/>
          <c:showCatName val="0"/>
          <c:showSerName val="0"/>
          <c:showPercent val="0"/>
          <c:showBubbleSize val="0"/>
        </c:dLbls>
        <c:gapWidth val="35"/>
        <c:overlap val="-15"/>
        <c:axId val="130455040"/>
        <c:axId val="130456576"/>
      </c:barChart>
      <c:catAx>
        <c:axId val="130455040"/>
        <c:scaling>
          <c:orientation val="maxMin"/>
        </c:scaling>
        <c:delete val="0"/>
        <c:axPos val="l"/>
        <c:numFmt formatCode="General" sourceLinked="0"/>
        <c:majorTickMark val="out"/>
        <c:minorTickMark val="none"/>
        <c:tickLblPos val="nextTo"/>
        <c:crossAx val="130456576"/>
        <c:crosses val="autoZero"/>
        <c:auto val="1"/>
        <c:lblAlgn val="ctr"/>
        <c:lblOffset val="100"/>
        <c:noMultiLvlLbl val="0"/>
      </c:catAx>
      <c:valAx>
        <c:axId val="130456576"/>
        <c:scaling>
          <c:orientation val="minMax"/>
        </c:scaling>
        <c:delete val="0"/>
        <c:axPos val="t"/>
        <c:majorGridlines>
          <c:spPr>
            <a:ln>
              <a:solidFill>
                <a:schemeClr val="bg1">
                  <a:lumMod val="85000"/>
                </a:schemeClr>
              </a:solidFill>
            </a:ln>
          </c:spPr>
        </c:majorGridlines>
        <c:title>
          <c:tx>
            <c:rich>
              <a:bodyPr/>
              <a:lstStyle/>
              <a:p>
                <a:pPr>
                  <a:defRPr b="0"/>
                </a:pPr>
                <a:r>
                  <a:rPr lang="eu-ES" b="0"/>
                  <a:t>ehunekoa</a:t>
                </a:r>
              </a:p>
            </c:rich>
          </c:tx>
          <c:layout>
            <c:manualLayout>
              <c:xMode val="edge"/>
              <c:yMode val="edge"/>
              <c:x val="0.60118428590840767"/>
              <c:y val="1.5909204563872098E-2"/>
            </c:manualLayout>
          </c:layout>
          <c:overlay val="0"/>
        </c:title>
        <c:numFmt formatCode="0%" sourceLinked="0"/>
        <c:majorTickMark val="out"/>
        <c:minorTickMark val="none"/>
        <c:tickLblPos val="nextTo"/>
        <c:crossAx val="130455040"/>
        <c:crossesAt val="1"/>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89260717410322"/>
          <c:y val="0.16227617381160686"/>
          <c:w val="0.57528805774278213"/>
          <c:h val="0.72159922717993585"/>
        </c:manualLayout>
      </c:layout>
      <c:barChart>
        <c:barDir val="bar"/>
        <c:grouping val="clustered"/>
        <c:varyColors val="0"/>
        <c:ser>
          <c:idx val="0"/>
          <c:order val="0"/>
          <c:tx>
            <c:strRef>
              <c:f>'G8'!$B$25:$C$25</c:f>
              <c:strCache>
                <c:ptCount val="1"/>
                <c:pt idx="0">
                  <c:v>2019</c:v>
                </c:pt>
              </c:strCache>
            </c:strRef>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'G8'!$A$26:$A$30</c:f>
              <c:strCache>
                <c:ptCount val="5"/>
                <c:pt idx="0">
                  <c:v>Lanpostua titular gisa betetzen dutenak</c:v>
                </c:pt>
                <c:pt idx="1">
                  <c:v>Burutzak</c:v>
                </c:pt>
                <c:pt idx="2">
                  <c:v>Kontratatuak</c:v>
                </c:pt>
                <c:pt idx="3">
                  <c:v>Prestakuntza</c:v>
                </c:pt>
                <c:pt idx="4">
                  <c:v>Bestelakoak</c:v>
                </c:pt>
              </c:strCache>
            </c:strRef>
          </c:cat>
          <c:val>
            <c:numRef>
              <c:f>'G8'!$C$26:$C$30</c:f>
              <c:numCache>
                <c:formatCode>0.0%</c:formatCode>
                <c:ptCount val="5"/>
                <c:pt idx="0">
                  <c:v>0.58805031446540879</c:v>
                </c:pt>
                <c:pt idx="1">
                  <c:v>0.20440251572327045</c:v>
                </c:pt>
                <c:pt idx="2">
                  <c:v>0.13836477987421383</c:v>
                </c:pt>
                <c:pt idx="3">
                  <c:v>5.9748427672955975E-2</c:v>
                </c:pt>
                <c:pt idx="4">
                  <c:v>9.433962264150943E-3</c:v>
                </c:pt>
              </c:numCache>
            </c:numRef>
          </c:val>
          <c:extLst>
            <c:ext xmlns:c16="http://schemas.microsoft.com/office/drawing/2014/chart" uri="{C3380CC4-5D6E-409C-BE32-E72D297353CC}">
              <c16:uniqueId val="{00000000-72AB-4A26-8E0F-F300D1D8C998}"/>
            </c:ext>
          </c:extLst>
        </c:ser>
        <c:ser>
          <c:idx val="1"/>
          <c:order val="1"/>
          <c:tx>
            <c:strRef>
              <c:f>'G8'!$D$25</c:f>
              <c:strCache>
                <c:ptCount val="1"/>
                <c:pt idx="0">
                  <c:v>2020</c:v>
                </c:pt>
              </c:strCache>
            </c:strRef>
          </c:tx>
          <c:spPr>
            <a:solidFill>
              <a:srgbClr val="C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'G8'!$A$26:$A$30</c:f>
              <c:strCache>
                <c:ptCount val="5"/>
                <c:pt idx="0">
                  <c:v>Lanpostua titular gisa betetzen dutenak</c:v>
                </c:pt>
                <c:pt idx="1">
                  <c:v>Burutzak</c:v>
                </c:pt>
                <c:pt idx="2">
                  <c:v>Kontratatuak</c:v>
                </c:pt>
                <c:pt idx="3">
                  <c:v>Prestakuntza</c:v>
                </c:pt>
                <c:pt idx="4">
                  <c:v>Bestelakoak</c:v>
                </c:pt>
              </c:strCache>
            </c:strRef>
          </c:cat>
          <c:val>
            <c:numRef>
              <c:f>'G8'!$E$26:$E$30</c:f>
              <c:numCache>
                <c:formatCode>0.0%</c:formatCode>
                <c:ptCount val="5"/>
                <c:pt idx="0">
                  <c:v>0.53374233128834359</c:v>
                </c:pt>
                <c:pt idx="1">
                  <c:v>0.19325153374233128</c:v>
                </c:pt>
                <c:pt idx="2">
                  <c:v>0.17791411042944785</c:v>
                </c:pt>
                <c:pt idx="3">
                  <c:v>7.9754601226993863E-2</c:v>
                </c:pt>
                <c:pt idx="4">
                  <c:v>1.5337423312883436E-2</c:v>
                </c:pt>
              </c:numCache>
            </c:numRef>
          </c:val>
          <c:extLst>
            <c:ext xmlns:c16="http://schemas.microsoft.com/office/drawing/2014/chart" uri="{C3380CC4-5D6E-409C-BE32-E72D297353CC}">
              <c16:uniqueId val="{00000001-72AB-4A26-8E0F-F300D1D8C998}"/>
            </c:ext>
          </c:extLst>
        </c:ser>
        <c:dLbls>
          <c:showLegendKey val="0"/>
          <c:showVal val="0"/>
          <c:showCatName val="0"/>
          <c:showSerName val="0"/>
          <c:showPercent val="0"/>
          <c:showBubbleSize val="0"/>
        </c:dLbls>
        <c:gapWidth val="35"/>
        <c:overlap val="-15"/>
        <c:axId val="130455040"/>
        <c:axId val="130456576"/>
      </c:barChart>
      <c:catAx>
        <c:axId val="130455040"/>
        <c:scaling>
          <c:orientation val="maxMin"/>
        </c:scaling>
        <c:delete val="0"/>
        <c:axPos val="l"/>
        <c:numFmt formatCode="General" sourceLinked="0"/>
        <c:majorTickMark val="out"/>
        <c:minorTickMark val="none"/>
        <c:tickLblPos val="nextTo"/>
        <c:crossAx val="130456576"/>
        <c:crosses val="autoZero"/>
        <c:auto val="1"/>
        <c:lblAlgn val="ctr"/>
        <c:lblOffset val="100"/>
        <c:noMultiLvlLbl val="0"/>
      </c:catAx>
      <c:valAx>
        <c:axId val="130456576"/>
        <c:scaling>
          <c:orientation val="minMax"/>
        </c:scaling>
        <c:delete val="0"/>
        <c:axPos val="t"/>
        <c:majorGridlines>
          <c:spPr>
            <a:ln>
              <a:solidFill>
                <a:schemeClr val="bg1">
                  <a:lumMod val="85000"/>
                </a:schemeClr>
              </a:solidFill>
            </a:ln>
          </c:spPr>
        </c:majorGridlines>
        <c:title>
          <c:tx>
            <c:rich>
              <a:bodyPr/>
              <a:lstStyle/>
              <a:p>
                <a:pPr>
                  <a:defRPr b="0"/>
                </a:pPr>
                <a:r>
                  <a:rPr lang="eu-ES" b="0"/>
                  <a:t>ehunekoa</a:t>
                </a:r>
              </a:p>
            </c:rich>
          </c:tx>
          <c:layout>
            <c:manualLayout>
              <c:xMode val="edge"/>
              <c:yMode val="edge"/>
              <c:x val="0.60118428590840767"/>
              <c:y val="1.5909204563872098E-2"/>
            </c:manualLayout>
          </c:layout>
          <c:overlay val="0"/>
        </c:title>
        <c:numFmt formatCode="0%" sourceLinked="0"/>
        <c:majorTickMark val="out"/>
        <c:minorTickMark val="none"/>
        <c:tickLblPos val="nextTo"/>
        <c:crossAx val="130455040"/>
        <c:crossesAt val="1"/>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726594932605535"/>
          <c:y val="2.3727647444457534E-2"/>
          <c:w val="0.84325640569829174"/>
          <c:h val="0.84297926247701682"/>
        </c:manualLayout>
      </c:layout>
      <c:lineChart>
        <c:grouping val="standard"/>
        <c:varyColors val="0"/>
        <c:ser>
          <c:idx val="1"/>
          <c:order val="0"/>
          <c:tx>
            <c:strRef>
              <c:f>'G11'!$A$37</c:f>
              <c:strCache>
                <c:ptCount val="1"/>
                <c:pt idx="0">
                  <c:v>Bilketa guztia</c:v>
                </c:pt>
              </c:strCache>
            </c:strRef>
          </c:tx>
          <c:spPr>
            <a:ln>
              <a:solidFill>
                <a:schemeClr val="tx2"/>
              </a:solidFill>
            </a:ln>
            <a:effectLst>
              <a:outerShdw blurRad="50800" dist="50800" dir="5400000" sx="5000" sy="5000" algn="ctr" rotWithShape="0">
                <a:srgbClr val="000000">
                  <a:alpha val="43137"/>
                </a:srgbClr>
              </a:outerShdw>
            </a:effectLst>
          </c:spPr>
          <c:marker>
            <c:spPr>
              <a:solidFill>
                <a:schemeClr val="tx2"/>
              </a:solidFill>
              <a:ln>
                <a:solidFill>
                  <a:schemeClr val="tx2"/>
                </a:solidFill>
              </a:ln>
              <a:effectLst>
                <a:outerShdw blurRad="50800" dist="50800" dir="5400000" sx="5000" sy="5000" algn="ctr" rotWithShape="0">
                  <a:srgbClr val="000000">
                    <a:alpha val="43137"/>
                  </a:srgbClr>
                </a:outerShdw>
              </a:effectLst>
            </c:spPr>
          </c:marker>
          <c:dLbls>
            <c:dLbl>
              <c:idx val="0"/>
              <c:layout>
                <c:manualLayout>
                  <c:x val="-2.9694555112881806E-2"/>
                  <c:y val="-3.67612075275274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77-414C-921A-2F8B24ECB716}"/>
                </c:ext>
              </c:extLst>
            </c:dLbl>
            <c:dLbl>
              <c:idx val="1"/>
              <c:delete val="1"/>
              <c:extLst>
                <c:ext xmlns:c15="http://schemas.microsoft.com/office/drawing/2012/chart" uri="{CE6537A1-D6FC-4f65-9D91-7224C49458BB}"/>
                <c:ext xmlns:c16="http://schemas.microsoft.com/office/drawing/2014/chart" uri="{C3380CC4-5D6E-409C-BE32-E72D297353CC}">
                  <c16:uniqueId val="{00000001-AE77-414C-921A-2F8B24ECB716}"/>
                </c:ext>
              </c:extLst>
            </c:dLbl>
            <c:dLbl>
              <c:idx val="2"/>
              <c:delete val="1"/>
              <c:extLst>
                <c:ext xmlns:c15="http://schemas.microsoft.com/office/drawing/2012/chart" uri="{CE6537A1-D6FC-4f65-9D91-7224C49458BB}"/>
                <c:ext xmlns:c16="http://schemas.microsoft.com/office/drawing/2014/chart" uri="{C3380CC4-5D6E-409C-BE32-E72D297353CC}">
                  <c16:uniqueId val="{00000002-AE77-414C-921A-2F8B24ECB716}"/>
                </c:ext>
              </c:extLst>
            </c:dLbl>
            <c:dLbl>
              <c:idx val="3"/>
              <c:delete val="1"/>
              <c:extLst>
                <c:ext xmlns:c15="http://schemas.microsoft.com/office/drawing/2012/chart" uri="{CE6537A1-D6FC-4f65-9D91-7224C49458BB}"/>
                <c:ext xmlns:c16="http://schemas.microsoft.com/office/drawing/2014/chart" uri="{C3380CC4-5D6E-409C-BE32-E72D297353CC}">
                  <c16:uniqueId val="{00000003-AE77-414C-921A-2F8B24ECB716}"/>
                </c:ext>
              </c:extLst>
            </c:dLbl>
            <c:dLbl>
              <c:idx val="4"/>
              <c:delete val="1"/>
              <c:extLst>
                <c:ext xmlns:c15="http://schemas.microsoft.com/office/drawing/2012/chart" uri="{CE6537A1-D6FC-4f65-9D91-7224C49458BB}"/>
                <c:ext xmlns:c16="http://schemas.microsoft.com/office/drawing/2014/chart" uri="{C3380CC4-5D6E-409C-BE32-E72D297353CC}">
                  <c16:uniqueId val="{00000004-AE77-414C-921A-2F8B24ECB716}"/>
                </c:ext>
              </c:extLst>
            </c:dLbl>
            <c:dLbl>
              <c:idx val="5"/>
              <c:delete val="1"/>
              <c:extLst>
                <c:ext xmlns:c15="http://schemas.microsoft.com/office/drawing/2012/chart" uri="{CE6537A1-D6FC-4f65-9D91-7224C49458BB}"/>
                <c:ext xmlns:c16="http://schemas.microsoft.com/office/drawing/2014/chart" uri="{C3380CC4-5D6E-409C-BE32-E72D297353CC}">
                  <c16:uniqueId val="{00000005-AE77-414C-921A-2F8B24ECB716}"/>
                </c:ext>
              </c:extLst>
            </c:dLbl>
            <c:dLbl>
              <c:idx val="6"/>
              <c:delete val="1"/>
              <c:extLst>
                <c:ext xmlns:c15="http://schemas.microsoft.com/office/drawing/2012/chart" uri="{CE6537A1-D6FC-4f65-9D91-7224C49458BB}"/>
                <c:ext xmlns:c16="http://schemas.microsoft.com/office/drawing/2014/chart" uri="{C3380CC4-5D6E-409C-BE32-E72D297353CC}">
                  <c16:uniqueId val="{00000006-AE77-414C-921A-2F8B24ECB716}"/>
                </c:ext>
              </c:extLst>
            </c:dLbl>
            <c:dLbl>
              <c:idx val="7"/>
              <c:delete val="1"/>
              <c:extLst>
                <c:ext xmlns:c15="http://schemas.microsoft.com/office/drawing/2012/chart" uri="{CE6537A1-D6FC-4f65-9D91-7224C49458BB}"/>
                <c:ext xmlns:c16="http://schemas.microsoft.com/office/drawing/2014/chart" uri="{C3380CC4-5D6E-409C-BE32-E72D297353CC}">
                  <c16:uniqueId val="{00000007-AE77-414C-921A-2F8B24ECB716}"/>
                </c:ext>
              </c:extLst>
            </c:dLbl>
            <c:dLbl>
              <c:idx val="8"/>
              <c:delete val="1"/>
              <c:extLst>
                <c:ext xmlns:c15="http://schemas.microsoft.com/office/drawing/2012/chart" uri="{CE6537A1-D6FC-4f65-9D91-7224C49458BB}"/>
                <c:ext xmlns:c16="http://schemas.microsoft.com/office/drawing/2014/chart" uri="{C3380CC4-5D6E-409C-BE32-E72D297353CC}">
                  <c16:uniqueId val="{00000008-AE77-414C-921A-2F8B24ECB716}"/>
                </c:ext>
              </c:extLst>
            </c:dLbl>
            <c:dLbl>
              <c:idx val="9"/>
              <c:delete val="1"/>
              <c:extLst>
                <c:ext xmlns:c15="http://schemas.microsoft.com/office/drawing/2012/chart" uri="{CE6537A1-D6FC-4f65-9D91-7224C49458BB}"/>
                <c:ext xmlns:c16="http://schemas.microsoft.com/office/drawing/2014/chart" uri="{C3380CC4-5D6E-409C-BE32-E72D297353CC}">
                  <c16:uniqueId val="{00000009-AE77-414C-921A-2F8B24ECB716}"/>
                </c:ext>
              </c:extLst>
            </c:dLbl>
            <c:dLbl>
              <c:idx val="10"/>
              <c:delete val="1"/>
              <c:extLst>
                <c:ext xmlns:c15="http://schemas.microsoft.com/office/drawing/2012/chart" uri="{CE6537A1-D6FC-4f65-9D91-7224C49458BB}"/>
                <c:ext xmlns:c16="http://schemas.microsoft.com/office/drawing/2014/chart" uri="{C3380CC4-5D6E-409C-BE32-E72D297353CC}">
                  <c16:uniqueId val="{0000000A-AE77-414C-921A-2F8B24ECB716}"/>
                </c:ext>
              </c:extLst>
            </c:dLbl>
            <c:dLbl>
              <c:idx val="11"/>
              <c:delete val="1"/>
              <c:extLst>
                <c:ext xmlns:c15="http://schemas.microsoft.com/office/drawing/2012/chart" uri="{CE6537A1-D6FC-4f65-9D91-7224C49458BB}"/>
                <c:ext xmlns:c16="http://schemas.microsoft.com/office/drawing/2014/chart" uri="{C3380CC4-5D6E-409C-BE32-E72D297353CC}">
                  <c16:uniqueId val="{0000000B-AE77-414C-921A-2F8B24ECB716}"/>
                </c:ext>
              </c:extLst>
            </c:dLbl>
            <c:dLbl>
              <c:idx val="12"/>
              <c:tx>
                <c:rich>
                  <a:bodyPr wrap="square" lIns="38100" tIns="19050" rIns="38100" bIns="19050" anchor="ctr">
                    <a:spAutoFit/>
                  </a:bodyPr>
                  <a:lstStyle/>
                  <a:p>
                    <a:pPr>
                      <a:defRPr b="0"/>
                    </a:pPr>
                    <a:fld id="{C4A85FB5-B511-44E2-B550-90BE1DB6E7AD}" type="VALUE">
                      <a:rPr lang="en-US" b="0" i="0" baseline="0"/>
                      <a:pPr>
                        <a:defRPr b="0"/>
                      </a:pPr>
                      <a:t>[VALOR]</a:t>
                    </a:fld>
                    <a:endParaRPr lang="es-ES"/>
                  </a:p>
                </c:rich>
              </c:tx>
              <c:numFmt formatCode="#,##0" sourceLinked="0"/>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E77-414C-921A-2F8B24ECB716}"/>
                </c:ext>
              </c:extLst>
            </c:dLbl>
            <c:dLbl>
              <c:idx val="13"/>
              <c:layout>
                <c:manualLayout>
                  <c:x val="-1.0504264656162306E-3"/>
                  <c:y val="-4.4581343577369467E-2"/>
                </c:manualLayout>
              </c:layout>
              <c:numFmt formatCode="#,##0" sourceLinked="0"/>
              <c:spPr>
                <a:noFill/>
                <a:ln>
                  <a:noFill/>
                </a:ln>
                <a:effectLst/>
              </c:spPr>
              <c:txPr>
                <a:bodyPr wrap="square" lIns="38100" tIns="19050" rIns="38100" bIns="19050" anchor="ctr">
                  <a:spAutoFit/>
                </a:bodyPr>
                <a:lstStyle/>
                <a:p>
                  <a:pPr>
                    <a:defRPr b="1"/>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D9-444E-A6A4-96B00B4185B8}"/>
                </c:ext>
              </c:extLst>
            </c:dLbl>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'G11'!$B$36:$O$36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'G11'!$B$37:$O$37</c:f>
              <c:numCache>
                <c:formatCode>#,##0_ ;\-#,##0\ </c:formatCode>
                <c:ptCount val="14"/>
                <c:pt idx="0">
                  <c:v>4569564.6942950003</c:v>
                </c:pt>
                <c:pt idx="1">
                  <c:v>4310607.8166413335</c:v>
                </c:pt>
                <c:pt idx="2">
                  <c:v>4068712.8816560996</c:v>
                </c:pt>
                <c:pt idx="3">
                  <c:v>3954897.5947099994</c:v>
                </c:pt>
                <c:pt idx="4">
                  <c:v>4034191.014140001</c:v>
                </c:pt>
                <c:pt idx="5">
                  <c:v>4070844.3805172136</c:v>
                </c:pt>
                <c:pt idx="6">
                  <c:v>4368385.4952831548</c:v>
                </c:pt>
                <c:pt idx="7">
                  <c:v>4255033.6640033815</c:v>
                </c:pt>
                <c:pt idx="8">
                  <c:v>4398741.824022294</c:v>
                </c:pt>
                <c:pt idx="9">
                  <c:v>4563540.837909136</c:v>
                </c:pt>
                <c:pt idx="10">
                  <c:v>4959181.2822870379</c:v>
                </c:pt>
                <c:pt idx="11">
                  <c:v>5107259.0582420966</c:v>
                </c:pt>
                <c:pt idx="12">
                  <c:v>5508404.9902772699</c:v>
                </c:pt>
                <c:pt idx="13">
                  <c:v>5047688.4967532</c:v>
                </c:pt>
              </c:numCache>
            </c:numRef>
          </c:val>
          <c:smooth val="0"/>
          <c:extLst>
            <c:ext xmlns:c16="http://schemas.microsoft.com/office/drawing/2014/chart" uri="{C3380CC4-5D6E-409C-BE32-E72D297353CC}">
              <c16:uniqueId val="{0000000D-AE77-414C-921A-2F8B24ECB716}"/>
            </c:ext>
          </c:extLst>
        </c:ser>
        <c:ser>
          <c:idx val="2"/>
          <c:order val="1"/>
          <c:tx>
            <c:strRef>
              <c:f>'G11'!$A$38</c:f>
              <c:strCache>
                <c:ptCount val="1"/>
                <c:pt idx="0">
                  <c:v>Itzulketak</c:v>
                </c:pt>
              </c:strCache>
            </c:strRef>
          </c:tx>
          <c:spPr>
            <a:ln>
              <a:solidFill>
                <a:schemeClr val="tx2">
                  <a:lumMod val="40000"/>
                  <a:lumOff val="60000"/>
                </a:schemeClr>
              </a:solidFill>
            </a:ln>
          </c:spPr>
          <c:marker>
            <c:spPr>
              <a:solidFill>
                <a:schemeClr val="tx2">
                  <a:lumMod val="40000"/>
                  <a:lumOff val="60000"/>
                </a:schemeClr>
              </a:solidFill>
              <a:ln>
                <a:solidFill>
                  <a:schemeClr val="tx2">
                    <a:lumMod val="40000"/>
                    <a:lumOff val="60000"/>
                  </a:schemeClr>
                </a:solidFill>
              </a:ln>
            </c:spPr>
          </c:marker>
          <c:dLbls>
            <c:dLbl>
              <c:idx val="0"/>
              <c:layout>
                <c:manualLayout>
                  <c:x val="-3.3594545701707605E-2"/>
                  <c:y val="-4.9794767610597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E77-414C-921A-2F8B24ECB716}"/>
                </c:ext>
              </c:extLst>
            </c:dLbl>
            <c:dLbl>
              <c:idx val="1"/>
              <c:delete val="1"/>
              <c:extLst>
                <c:ext xmlns:c15="http://schemas.microsoft.com/office/drawing/2012/chart" uri="{CE6537A1-D6FC-4f65-9D91-7224C49458BB}"/>
                <c:ext xmlns:c16="http://schemas.microsoft.com/office/drawing/2014/chart" uri="{C3380CC4-5D6E-409C-BE32-E72D297353CC}">
                  <c16:uniqueId val="{0000000F-AE77-414C-921A-2F8B24ECB716}"/>
                </c:ext>
              </c:extLst>
            </c:dLbl>
            <c:dLbl>
              <c:idx val="2"/>
              <c:delete val="1"/>
              <c:extLst>
                <c:ext xmlns:c15="http://schemas.microsoft.com/office/drawing/2012/chart" uri="{CE6537A1-D6FC-4f65-9D91-7224C49458BB}"/>
                <c:ext xmlns:c16="http://schemas.microsoft.com/office/drawing/2014/chart" uri="{C3380CC4-5D6E-409C-BE32-E72D297353CC}">
                  <c16:uniqueId val="{00000010-AE77-414C-921A-2F8B24ECB716}"/>
                </c:ext>
              </c:extLst>
            </c:dLbl>
            <c:dLbl>
              <c:idx val="3"/>
              <c:delete val="1"/>
              <c:extLst>
                <c:ext xmlns:c15="http://schemas.microsoft.com/office/drawing/2012/chart" uri="{CE6537A1-D6FC-4f65-9D91-7224C49458BB}"/>
                <c:ext xmlns:c16="http://schemas.microsoft.com/office/drawing/2014/chart" uri="{C3380CC4-5D6E-409C-BE32-E72D297353CC}">
                  <c16:uniqueId val="{00000011-AE77-414C-921A-2F8B24ECB716}"/>
                </c:ext>
              </c:extLst>
            </c:dLbl>
            <c:dLbl>
              <c:idx val="4"/>
              <c:delete val="1"/>
              <c:extLst>
                <c:ext xmlns:c15="http://schemas.microsoft.com/office/drawing/2012/chart" uri="{CE6537A1-D6FC-4f65-9D91-7224C49458BB}"/>
                <c:ext xmlns:c16="http://schemas.microsoft.com/office/drawing/2014/chart" uri="{C3380CC4-5D6E-409C-BE32-E72D297353CC}">
                  <c16:uniqueId val="{00000012-AE77-414C-921A-2F8B24ECB716}"/>
                </c:ext>
              </c:extLst>
            </c:dLbl>
            <c:dLbl>
              <c:idx val="5"/>
              <c:delete val="1"/>
              <c:extLst>
                <c:ext xmlns:c15="http://schemas.microsoft.com/office/drawing/2012/chart" uri="{CE6537A1-D6FC-4f65-9D91-7224C49458BB}"/>
                <c:ext xmlns:c16="http://schemas.microsoft.com/office/drawing/2014/chart" uri="{C3380CC4-5D6E-409C-BE32-E72D297353CC}">
                  <c16:uniqueId val="{00000013-AE77-414C-921A-2F8B24ECB716}"/>
                </c:ext>
              </c:extLst>
            </c:dLbl>
            <c:dLbl>
              <c:idx val="6"/>
              <c:delete val="1"/>
              <c:extLst>
                <c:ext xmlns:c15="http://schemas.microsoft.com/office/drawing/2012/chart" uri="{CE6537A1-D6FC-4f65-9D91-7224C49458BB}"/>
                <c:ext xmlns:c16="http://schemas.microsoft.com/office/drawing/2014/chart" uri="{C3380CC4-5D6E-409C-BE32-E72D297353CC}">
                  <c16:uniqueId val="{00000014-AE77-414C-921A-2F8B24ECB716}"/>
                </c:ext>
              </c:extLst>
            </c:dLbl>
            <c:dLbl>
              <c:idx val="7"/>
              <c:delete val="1"/>
              <c:extLst>
                <c:ext xmlns:c15="http://schemas.microsoft.com/office/drawing/2012/chart" uri="{CE6537A1-D6FC-4f65-9D91-7224C49458BB}"/>
                <c:ext xmlns:c16="http://schemas.microsoft.com/office/drawing/2014/chart" uri="{C3380CC4-5D6E-409C-BE32-E72D297353CC}">
                  <c16:uniqueId val="{00000015-AE77-414C-921A-2F8B24ECB716}"/>
                </c:ext>
              </c:extLst>
            </c:dLbl>
            <c:dLbl>
              <c:idx val="8"/>
              <c:delete val="1"/>
              <c:extLst>
                <c:ext xmlns:c15="http://schemas.microsoft.com/office/drawing/2012/chart" uri="{CE6537A1-D6FC-4f65-9D91-7224C49458BB}"/>
                <c:ext xmlns:c16="http://schemas.microsoft.com/office/drawing/2014/chart" uri="{C3380CC4-5D6E-409C-BE32-E72D297353CC}">
                  <c16:uniqueId val="{00000016-AE77-414C-921A-2F8B24ECB716}"/>
                </c:ext>
              </c:extLst>
            </c:dLbl>
            <c:dLbl>
              <c:idx val="9"/>
              <c:delete val="1"/>
              <c:extLst>
                <c:ext xmlns:c15="http://schemas.microsoft.com/office/drawing/2012/chart" uri="{CE6537A1-D6FC-4f65-9D91-7224C49458BB}"/>
                <c:ext xmlns:c16="http://schemas.microsoft.com/office/drawing/2014/chart" uri="{C3380CC4-5D6E-409C-BE32-E72D297353CC}">
                  <c16:uniqueId val="{00000017-AE77-414C-921A-2F8B24ECB716}"/>
                </c:ext>
              </c:extLst>
            </c:dLbl>
            <c:dLbl>
              <c:idx val="10"/>
              <c:delete val="1"/>
              <c:extLst>
                <c:ext xmlns:c15="http://schemas.microsoft.com/office/drawing/2012/chart" uri="{CE6537A1-D6FC-4f65-9D91-7224C49458BB}"/>
                <c:ext xmlns:c16="http://schemas.microsoft.com/office/drawing/2014/chart" uri="{C3380CC4-5D6E-409C-BE32-E72D297353CC}">
                  <c16:uniqueId val="{00000018-AE77-414C-921A-2F8B24ECB716}"/>
                </c:ext>
              </c:extLst>
            </c:dLbl>
            <c:dLbl>
              <c:idx val="11"/>
              <c:delete val="1"/>
              <c:extLst>
                <c:ext xmlns:c15="http://schemas.microsoft.com/office/drawing/2012/chart" uri="{CE6537A1-D6FC-4f65-9D91-7224C49458BB}"/>
                <c:ext xmlns:c16="http://schemas.microsoft.com/office/drawing/2014/chart" uri="{C3380CC4-5D6E-409C-BE32-E72D297353CC}">
                  <c16:uniqueId val="{00000019-AE77-414C-921A-2F8B24ECB716}"/>
                </c:ext>
              </c:extLst>
            </c:dLbl>
            <c:dLbl>
              <c:idx val="12"/>
              <c:layout>
                <c:manualLayout>
                  <c:x val="-4.7891164998797461E-2"/>
                  <c:y val="-4.1974631560755475E-2"/>
                </c:manualLayout>
              </c:layout>
              <c:tx>
                <c:rich>
                  <a:bodyPr wrap="square" lIns="38100" tIns="19050" rIns="38100" bIns="19050" anchor="ctr">
                    <a:spAutoFit/>
                  </a:bodyPr>
                  <a:lstStyle/>
                  <a:p>
                    <a:pPr>
                      <a:defRPr b="0"/>
                    </a:pPr>
                    <a:fld id="{0039CCB9-D83C-49DB-8B45-274FE291A476}" type="VALUE">
                      <a:rPr lang="en-US" b="0"/>
                      <a:pPr>
                        <a:defRPr b="0"/>
                      </a:pPr>
                      <a:t>[VALOR]</a:t>
                    </a:fld>
                    <a:endParaRPr lang="es-ES"/>
                  </a:p>
                </c:rich>
              </c:tx>
              <c:numFmt formatCode="#,##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AE77-414C-921A-2F8B24ECB716}"/>
                </c:ext>
              </c:extLst>
            </c:dLbl>
            <c:dLbl>
              <c:idx val="13"/>
              <c:layout>
                <c:manualLayout>
                  <c:x val="-1.3071075278938045E-3"/>
                  <c:y val="-3.4154495510913506E-2"/>
                </c:manualLayout>
              </c:layout>
              <c:numFmt formatCode="#,##0" sourceLinked="0"/>
              <c:spPr>
                <a:noFill/>
                <a:ln>
                  <a:noFill/>
                </a:ln>
                <a:effectLst/>
              </c:spPr>
              <c:txPr>
                <a:bodyPr wrap="square" lIns="38100" tIns="19050" rIns="38100" bIns="19050" anchor="ctr">
                  <a:spAutoFit/>
                </a:bodyPr>
                <a:lstStyle/>
                <a:p>
                  <a:pPr>
                    <a:defRPr b="1"/>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D9-444E-A6A4-96B00B4185B8}"/>
                </c:ext>
              </c:extLst>
            </c:dLbl>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'G11'!$B$36:$O$36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'G11'!$B$38:$O$38</c:f>
              <c:numCache>
                <c:formatCode>#,##0_ ;\-#,##0\ </c:formatCode>
                <c:ptCount val="14"/>
                <c:pt idx="0">
                  <c:v>975947.18363299989</c:v>
                </c:pt>
                <c:pt idx="1">
                  <c:v>1131418.4112130001</c:v>
                </c:pt>
                <c:pt idx="2">
                  <c:v>1032557.03625</c:v>
                </c:pt>
                <c:pt idx="3">
                  <c:v>1085991.9175</c:v>
                </c:pt>
                <c:pt idx="4">
                  <c:v>891687.28760599997</c:v>
                </c:pt>
                <c:pt idx="5">
                  <c:v>1092254.5549000001</c:v>
                </c:pt>
                <c:pt idx="6">
                  <c:v>1461255.496945</c:v>
                </c:pt>
                <c:pt idx="7">
                  <c:v>1247467.96845</c:v>
                </c:pt>
                <c:pt idx="8">
                  <c:v>1200312.0317500001</c:v>
                </c:pt>
                <c:pt idx="9">
                  <c:v>1313808.9812799999</c:v>
                </c:pt>
                <c:pt idx="10">
                  <c:v>1276510.16967</c:v>
                </c:pt>
                <c:pt idx="11">
                  <c:v>1624305.46783</c:v>
                </c:pt>
                <c:pt idx="12">
                  <c:v>1567272.9948399998</c:v>
                </c:pt>
                <c:pt idx="13">
                  <c:v>1420609.8936200002</c:v>
                </c:pt>
              </c:numCache>
            </c:numRef>
          </c:val>
          <c:smooth val="0"/>
          <c:extLst>
            <c:ext xmlns:c16="http://schemas.microsoft.com/office/drawing/2014/chart" uri="{C3380CC4-5D6E-409C-BE32-E72D297353CC}">
              <c16:uniqueId val="{0000001B-AE77-414C-921A-2F8B24ECB716}"/>
            </c:ext>
          </c:extLst>
        </c:ser>
        <c:ser>
          <c:idx val="3"/>
          <c:order val="2"/>
          <c:tx>
            <c:strRef>
              <c:f>'G11'!$A$39</c:f>
              <c:strCache>
                <c:ptCount val="1"/>
                <c:pt idx="0">
                  <c:v>Bilketa likidoa</c:v>
                </c:pt>
              </c:strCache>
            </c:strRef>
          </c:tx>
          <c:spPr>
            <a:ln>
              <a:solidFill>
                <a:schemeClr val="accent1"/>
              </a:solidFill>
            </a:ln>
          </c:spPr>
          <c:marker>
            <c:symbol val="circle"/>
            <c:size val="7"/>
            <c:spPr>
              <a:solidFill>
                <a:schemeClr val="accent1"/>
              </a:solidFill>
              <a:ln>
                <a:solidFill>
                  <a:schemeClr val="accent1"/>
                </a:solidFill>
              </a:ln>
            </c:spPr>
          </c:marker>
          <c:dLbls>
            <c:dLbl>
              <c:idx val="0"/>
              <c:layout>
                <c:manualLayout>
                  <c:x val="-4.5630810092961521E-2"/>
                  <c:y val="-3.67612075275274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E77-414C-921A-2F8B24ECB716}"/>
                </c:ext>
              </c:extLst>
            </c:dLbl>
            <c:dLbl>
              <c:idx val="1"/>
              <c:delete val="1"/>
              <c:extLst>
                <c:ext xmlns:c15="http://schemas.microsoft.com/office/drawing/2012/chart" uri="{CE6537A1-D6FC-4f65-9D91-7224C49458BB}"/>
                <c:ext xmlns:c16="http://schemas.microsoft.com/office/drawing/2014/chart" uri="{C3380CC4-5D6E-409C-BE32-E72D297353CC}">
                  <c16:uniqueId val="{0000001D-AE77-414C-921A-2F8B24ECB716}"/>
                </c:ext>
              </c:extLst>
            </c:dLbl>
            <c:dLbl>
              <c:idx val="2"/>
              <c:delete val="1"/>
              <c:extLst>
                <c:ext xmlns:c15="http://schemas.microsoft.com/office/drawing/2012/chart" uri="{CE6537A1-D6FC-4f65-9D91-7224C49458BB}"/>
                <c:ext xmlns:c16="http://schemas.microsoft.com/office/drawing/2014/chart" uri="{C3380CC4-5D6E-409C-BE32-E72D297353CC}">
                  <c16:uniqueId val="{0000001E-AE77-414C-921A-2F8B24ECB716}"/>
                </c:ext>
              </c:extLst>
            </c:dLbl>
            <c:dLbl>
              <c:idx val="3"/>
              <c:delete val="1"/>
              <c:extLst>
                <c:ext xmlns:c15="http://schemas.microsoft.com/office/drawing/2012/chart" uri="{CE6537A1-D6FC-4f65-9D91-7224C49458BB}"/>
                <c:ext xmlns:c16="http://schemas.microsoft.com/office/drawing/2014/chart" uri="{C3380CC4-5D6E-409C-BE32-E72D297353CC}">
                  <c16:uniqueId val="{0000001F-AE77-414C-921A-2F8B24ECB716}"/>
                </c:ext>
              </c:extLst>
            </c:dLbl>
            <c:dLbl>
              <c:idx val="4"/>
              <c:delete val="1"/>
              <c:extLst>
                <c:ext xmlns:c15="http://schemas.microsoft.com/office/drawing/2012/chart" uri="{CE6537A1-D6FC-4f65-9D91-7224C49458BB}"/>
                <c:ext xmlns:c16="http://schemas.microsoft.com/office/drawing/2014/chart" uri="{C3380CC4-5D6E-409C-BE32-E72D297353CC}">
                  <c16:uniqueId val="{00000020-AE77-414C-921A-2F8B24ECB716}"/>
                </c:ext>
              </c:extLst>
            </c:dLbl>
            <c:dLbl>
              <c:idx val="5"/>
              <c:delete val="1"/>
              <c:extLst>
                <c:ext xmlns:c15="http://schemas.microsoft.com/office/drawing/2012/chart" uri="{CE6537A1-D6FC-4f65-9D91-7224C49458BB}"/>
                <c:ext xmlns:c16="http://schemas.microsoft.com/office/drawing/2014/chart" uri="{C3380CC4-5D6E-409C-BE32-E72D297353CC}">
                  <c16:uniqueId val="{00000021-AE77-414C-921A-2F8B24ECB716}"/>
                </c:ext>
              </c:extLst>
            </c:dLbl>
            <c:dLbl>
              <c:idx val="6"/>
              <c:delete val="1"/>
              <c:extLst>
                <c:ext xmlns:c15="http://schemas.microsoft.com/office/drawing/2012/chart" uri="{CE6537A1-D6FC-4f65-9D91-7224C49458BB}"/>
                <c:ext xmlns:c16="http://schemas.microsoft.com/office/drawing/2014/chart" uri="{C3380CC4-5D6E-409C-BE32-E72D297353CC}">
                  <c16:uniqueId val="{00000022-AE77-414C-921A-2F8B24ECB716}"/>
                </c:ext>
              </c:extLst>
            </c:dLbl>
            <c:dLbl>
              <c:idx val="7"/>
              <c:delete val="1"/>
              <c:extLst>
                <c:ext xmlns:c15="http://schemas.microsoft.com/office/drawing/2012/chart" uri="{CE6537A1-D6FC-4f65-9D91-7224C49458BB}"/>
                <c:ext xmlns:c16="http://schemas.microsoft.com/office/drawing/2014/chart" uri="{C3380CC4-5D6E-409C-BE32-E72D297353CC}">
                  <c16:uniqueId val="{00000023-AE77-414C-921A-2F8B24ECB716}"/>
                </c:ext>
              </c:extLst>
            </c:dLbl>
            <c:dLbl>
              <c:idx val="8"/>
              <c:delete val="1"/>
              <c:extLst>
                <c:ext xmlns:c15="http://schemas.microsoft.com/office/drawing/2012/chart" uri="{CE6537A1-D6FC-4f65-9D91-7224C49458BB}"/>
                <c:ext xmlns:c16="http://schemas.microsoft.com/office/drawing/2014/chart" uri="{C3380CC4-5D6E-409C-BE32-E72D297353CC}">
                  <c16:uniqueId val="{00000024-AE77-414C-921A-2F8B24ECB716}"/>
                </c:ext>
              </c:extLst>
            </c:dLbl>
            <c:dLbl>
              <c:idx val="9"/>
              <c:delete val="1"/>
              <c:extLst>
                <c:ext xmlns:c15="http://schemas.microsoft.com/office/drawing/2012/chart" uri="{CE6537A1-D6FC-4f65-9D91-7224C49458BB}"/>
                <c:ext xmlns:c16="http://schemas.microsoft.com/office/drawing/2014/chart" uri="{C3380CC4-5D6E-409C-BE32-E72D297353CC}">
                  <c16:uniqueId val="{00000025-AE77-414C-921A-2F8B24ECB716}"/>
                </c:ext>
              </c:extLst>
            </c:dLbl>
            <c:dLbl>
              <c:idx val="10"/>
              <c:delete val="1"/>
              <c:extLst>
                <c:ext xmlns:c15="http://schemas.microsoft.com/office/drawing/2012/chart" uri="{CE6537A1-D6FC-4f65-9D91-7224C49458BB}"/>
                <c:ext xmlns:c16="http://schemas.microsoft.com/office/drawing/2014/chart" uri="{C3380CC4-5D6E-409C-BE32-E72D297353CC}">
                  <c16:uniqueId val="{00000026-AE77-414C-921A-2F8B24ECB716}"/>
                </c:ext>
              </c:extLst>
            </c:dLbl>
            <c:dLbl>
              <c:idx val="11"/>
              <c:delete val="1"/>
              <c:extLst>
                <c:ext xmlns:c15="http://schemas.microsoft.com/office/drawing/2012/chart" uri="{CE6537A1-D6FC-4f65-9D91-7224C49458BB}"/>
                <c:ext xmlns:c16="http://schemas.microsoft.com/office/drawing/2014/chart" uri="{C3380CC4-5D6E-409C-BE32-E72D297353CC}">
                  <c16:uniqueId val="{00000027-AE77-414C-921A-2F8B24ECB716}"/>
                </c:ext>
              </c:extLst>
            </c:dLbl>
            <c:dLbl>
              <c:idx val="12"/>
              <c:layout>
                <c:manualLayout>
                  <c:x val="-3.9037690009864304E-2"/>
                  <c:y val="-4.4581343577369467E-2"/>
                </c:manualLayout>
              </c:layout>
              <c:tx>
                <c:rich>
                  <a:bodyPr wrap="square" lIns="38100" tIns="19050" rIns="38100" bIns="19050" anchor="ctr">
                    <a:spAutoFit/>
                  </a:bodyPr>
                  <a:lstStyle/>
                  <a:p>
                    <a:pPr>
                      <a:defRPr b="0"/>
                    </a:pPr>
                    <a:fld id="{12452C21-BE34-4FBE-815D-70433B1162B3}" type="VALUE">
                      <a:rPr lang="en-US" b="0"/>
                      <a:pPr>
                        <a:defRPr b="0"/>
                      </a:pPr>
                      <a:t>[VALOR]</a:t>
                    </a:fld>
                    <a:endParaRPr lang="es-ES"/>
                  </a:p>
                </c:rich>
              </c:tx>
              <c:numFmt formatCode="#,##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8-AE77-414C-921A-2F8B24ECB716}"/>
                </c:ext>
              </c:extLst>
            </c:dLbl>
            <c:dLbl>
              <c:idx val="13"/>
              <c:layout>
                <c:manualLayout>
                  <c:x val="-1.3071075278938045E-3"/>
                  <c:y val="-3.6761207527527498E-2"/>
                </c:manualLayout>
              </c:layout>
              <c:numFmt formatCode="#,##0" sourceLinked="0"/>
              <c:spPr>
                <a:noFill/>
                <a:ln>
                  <a:noFill/>
                </a:ln>
                <a:effectLst/>
              </c:spPr>
              <c:txPr>
                <a:bodyPr wrap="square" lIns="38100" tIns="19050" rIns="38100" bIns="19050" anchor="ctr">
                  <a:spAutoFit/>
                </a:bodyPr>
                <a:lstStyle/>
                <a:p>
                  <a:pPr>
                    <a:defRPr b="1"/>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D9-444E-A6A4-96B00B4185B8}"/>
                </c:ext>
              </c:extLst>
            </c:dLbl>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'G11'!$B$36:$O$36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'G11'!$B$39:$O$39</c:f>
              <c:numCache>
                <c:formatCode>#,##0_ ;\-#,##0\ </c:formatCode>
                <c:ptCount val="14"/>
                <c:pt idx="0">
                  <c:v>3593617.5106620006</c:v>
                </c:pt>
                <c:pt idx="1">
                  <c:v>3179189.4054283332</c:v>
                </c:pt>
                <c:pt idx="2">
                  <c:v>3036155.8454060997</c:v>
                </c:pt>
                <c:pt idx="3">
                  <c:v>2868905.6772099994</c:v>
                </c:pt>
                <c:pt idx="4">
                  <c:v>3142503.7265340011</c:v>
                </c:pt>
                <c:pt idx="5">
                  <c:v>2978589.8256172137</c:v>
                </c:pt>
                <c:pt idx="6">
                  <c:v>2907129.9983381545</c:v>
                </c:pt>
                <c:pt idx="7">
                  <c:v>3007565.6955533815</c:v>
                </c:pt>
                <c:pt idx="8">
                  <c:v>3198429.7922722939</c:v>
                </c:pt>
                <c:pt idx="9">
                  <c:v>3249731.856629136</c:v>
                </c:pt>
                <c:pt idx="10">
                  <c:v>3682671.1126170363</c:v>
                </c:pt>
                <c:pt idx="11">
                  <c:v>3482953.5904120966</c:v>
                </c:pt>
                <c:pt idx="12">
                  <c:v>3941131.99543727</c:v>
                </c:pt>
                <c:pt idx="13">
                  <c:v>3627078.6031332007</c:v>
                </c:pt>
              </c:numCache>
            </c:numRef>
          </c:val>
          <c:smooth val="0"/>
          <c:extLst>
            <c:ext xmlns:c16="http://schemas.microsoft.com/office/drawing/2014/chart" uri="{C3380CC4-5D6E-409C-BE32-E72D297353CC}">
              <c16:uniqueId val="{00000029-AE77-414C-921A-2F8B24ECB716}"/>
            </c:ext>
          </c:extLst>
        </c:ser>
        <c:dLbls>
          <c:showLegendKey val="0"/>
          <c:showVal val="0"/>
          <c:showCatName val="0"/>
          <c:showSerName val="0"/>
          <c:showPercent val="0"/>
          <c:showBubbleSize val="0"/>
        </c:dLbls>
        <c:marker val="1"/>
        <c:smooth val="0"/>
        <c:axId val="139076736"/>
        <c:axId val="139078272"/>
      </c:lineChart>
      <c:catAx>
        <c:axId val="139076736"/>
        <c:scaling>
          <c:orientation val="minMax"/>
        </c:scaling>
        <c:delete val="0"/>
        <c:axPos val="b"/>
        <c:numFmt formatCode="General" sourceLinked="1"/>
        <c:majorTickMark val="out"/>
        <c:minorTickMark val="none"/>
        <c:tickLblPos val="nextTo"/>
        <c:crossAx val="139078272"/>
        <c:crosses val="autoZero"/>
        <c:auto val="1"/>
        <c:lblAlgn val="ctr"/>
        <c:lblOffset val="100"/>
        <c:noMultiLvlLbl val="0"/>
      </c:catAx>
      <c:valAx>
        <c:axId val="139078272"/>
        <c:scaling>
          <c:orientation val="minMax"/>
        </c:scaling>
        <c:delete val="0"/>
        <c:axPos val="l"/>
        <c:majorGridlines>
          <c:spPr>
            <a:ln>
              <a:solidFill>
                <a:schemeClr val="bg1">
                  <a:lumMod val="85000"/>
                </a:schemeClr>
              </a:solidFill>
            </a:ln>
          </c:spPr>
        </c:majorGridlines>
        <c:title>
          <c:tx>
            <c:rich>
              <a:bodyPr rot="-5400000" vert="horz"/>
              <a:lstStyle/>
              <a:p>
                <a:pPr>
                  <a:defRPr/>
                </a:pPr>
                <a:r>
                  <a:rPr lang="eu-ES"/>
                  <a:t>Milaka eurotan</a:t>
                </a:r>
              </a:p>
            </c:rich>
          </c:tx>
          <c:layout>
            <c:manualLayout>
              <c:xMode val="edge"/>
              <c:yMode val="edge"/>
              <c:x val="1.2394864984506419E-2"/>
              <c:y val="0.4050803790939233"/>
            </c:manualLayout>
          </c:layout>
          <c:overlay val="0"/>
        </c:title>
        <c:numFmt formatCode="#,##0" sourceLinked="0"/>
        <c:majorTickMark val="out"/>
        <c:minorTickMark val="none"/>
        <c:tickLblPos val="nextTo"/>
        <c:crossAx val="13907673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http://intranet.gesconhtn.admon-cfnavarra.es/_layouts/images/blank.gif" TargetMode="External"/><Relationship Id="rId1" Type="http://schemas.openxmlformats.org/officeDocument/2006/relationships/image" Target="../media/image1.gif"/><Relationship Id="rId4" Type="http://schemas.openxmlformats.org/officeDocument/2006/relationships/image" Target="http://intranet.gesconhtn.admon-cfnavarra.es/_layouts/images/menudark.gif" TargetMode="Externa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346709</xdr:colOff>
      <xdr:row>11</xdr:row>
      <xdr:rowOff>34290</xdr:rowOff>
    </xdr:from>
    <xdr:to>
      <xdr:col>7</xdr:col>
      <xdr:colOff>428624</xdr:colOff>
      <xdr:row>29</xdr:row>
      <xdr:rowOff>85725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346709</xdr:colOff>
      <xdr:row>11</xdr:row>
      <xdr:rowOff>34289</xdr:rowOff>
    </xdr:from>
    <xdr:to>
      <xdr:col>7</xdr:col>
      <xdr:colOff>695325</xdr:colOff>
      <xdr:row>33</xdr:row>
      <xdr:rowOff>19050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120646</xdr:colOff>
      <xdr:row>2</xdr:row>
      <xdr:rowOff>25397</xdr:rowOff>
    </xdr:from>
    <xdr:to>
      <xdr:col>7</xdr:col>
      <xdr:colOff>641728</xdr:colOff>
      <xdr:row>22</xdr:row>
      <xdr:rowOff>51305</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120646</xdr:colOff>
      <xdr:row>2</xdr:row>
      <xdr:rowOff>25397</xdr:rowOff>
    </xdr:from>
    <xdr:to>
      <xdr:col>7</xdr:col>
      <xdr:colOff>641728</xdr:colOff>
      <xdr:row>22</xdr:row>
      <xdr:rowOff>51305</xdr:rowOff>
    </xdr:to>
    <xdr:graphicFrame macro="">
      <xdr:nvGraphicFramePr>
        <xdr:cNvPr id="4"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238123</xdr:colOff>
      <xdr:row>2</xdr:row>
      <xdr:rowOff>38100</xdr:rowOff>
    </xdr:from>
    <xdr:to>
      <xdr:col>7</xdr:col>
      <xdr:colOff>460913</xdr:colOff>
      <xdr:row>26</xdr:row>
      <xdr:rowOff>22240</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238123</xdr:colOff>
      <xdr:row>2</xdr:row>
      <xdr:rowOff>38100</xdr:rowOff>
    </xdr:from>
    <xdr:to>
      <xdr:col>7</xdr:col>
      <xdr:colOff>460913</xdr:colOff>
      <xdr:row>26</xdr:row>
      <xdr:rowOff>22240</xdr:rowOff>
    </xdr:to>
    <xdr:graphicFrame macro="">
      <xdr:nvGraphicFramePr>
        <xdr:cNvPr id="4"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238122</xdr:colOff>
      <xdr:row>2</xdr:row>
      <xdr:rowOff>9524</xdr:rowOff>
    </xdr:from>
    <xdr:to>
      <xdr:col>8</xdr:col>
      <xdr:colOff>486727</xdr:colOff>
      <xdr:row>24</xdr:row>
      <xdr:rowOff>42623</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163830</xdr:colOff>
      <xdr:row>2</xdr:row>
      <xdr:rowOff>28575</xdr:rowOff>
    </xdr:from>
    <xdr:to>
      <xdr:col>7</xdr:col>
      <xdr:colOff>742950</xdr:colOff>
      <xdr:row>25</xdr:row>
      <xdr:rowOff>51435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128587</xdr:colOff>
      <xdr:row>4</xdr:row>
      <xdr:rowOff>85725</xdr:rowOff>
    </xdr:from>
    <xdr:to>
      <xdr:col>4</xdr:col>
      <xdr:colOff>661987</xdr:colOff>
      <xdr:row>5</xdr:row>
      <xdr:rowOff>104775</xdr:rowOff>
    </xdr:to>
    <xdr:sp macro="" textlink="">
      <xdr:nvSpPr>
        <xdr:cNvPr id="3" name="2 CuadroTexto"/>
        <xdr:cNvSpPr txBox="1"/>
      </xdr:nvSpPr>
      <xdr:spPr>
        <a:xfrm>
          <a:off x="3900487" y="1143000"/>
          <a:ext cx="5334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u-ES" sz="900" b="1">
              <a:ln>
                <a:noFill/>
              </a:ln>
              <a:solidFill>
                <a:srgbClr val="C00000"/>
              </a:solidFill>
            </a:rPr>
            <a:t>BEZ</a:t>
          </a:r>
        </a:p>
      </xdr:txBody>
    </xdr:sp>
    <xdr:clientData/>
  </xdr:twoCellAnchor>
  <xdr:twoCellAnchor>
    <xdr:from>
      <xdr:col>4</xdr:col>
      <xdr:colOff>52387</xdr:colOff>
      <xdr:row>11</xdr:row>
      <xdr:rowOff>47625</xdr:rowOff>
    </xdr:from>
    <xdr:to>
      <xdr:col>5</xdr:col>
      <xdr:colOff>80962</xdr:colOff>
      <xdr:row>12</xdr:row>
      <xdr:rowOff>85725</xdr:rowOff>
    </xdr:to>
    <xdr:sp macro="" textlink="">
      <xdr:nvSpPr>
        <xdr:cNvPr id="4" name="3 CuadroTexto"/>
        <xdr:cNvSpPr txBox="1"/>
      </xdr:nvSpPr>
      <xdr:spPr>
        <a:xfrm>
          <a:off x="3824287" y="2238375"/>
          <a:ext cx="8763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u-ES" sz="900" b="1">
              <a:ln>
                <a:noFill/>
              </a:ln>
              <a:solidFill>
                <a:schemeClr val="accent5"/>
              </a:solidFill>
            </a:rPr>
            <a:t>Informazioa</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0.50718</cdr:x>
      <cdr:y>0.5694</cdr:y>
    </cdr:from>
    <cdr:to>
      <cdr:x>0.66803</cdr:x>
      <cdr:y>0.62108</cdr:y>
    </cdr:to>
    <cdr:sp macro="" textlink="">
      <cdr:nvSpPr>
        <cdr:cNvPr id="2" name="3 CuadroTexto"/>
        <cdr:cNvSpPr txBox="1"/>
      </cdr:nvSpPr>
      <cdr:spPr>
        <a:xfrm xmlns:a="http://schemas.openxmlformats.org/drawingml/2006/main">
          <a:off x="3317874" y="2133600"/>
          <a:ext cx="1052196" cy="1936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u-ES" sz="900" b="1">
              <a:ln>
                <a:noFill/>
              </a:ln>
              <a:solidFill>
                <a:schemeClr val="accent3"/>
              </a:solidFill>
            </a:rPr>
            <a:t>Zatikatzeak</a:t>
          </a:r>
        </a:p>
      </cdr:txBody>
    </cdr:sp>
  </cdr:relSizeAnchor>
  <cdr:relSizeAnchor xmlns:cdr="http://schemas.openxmlformats.org/drawingml/2006/chartDrawing">
    <cdr:from>
      <cdr:x>0.42487</cdr:x>
      <cdr:y>0.7397</cdr:y>
    </cdr:from>
    <cdr:to>
      <cdr:x>0.76558</cdr:x>
      <cdr:y>0.79817</cdr:y>
    </cdr:to>
    <cdr:sp macro="" textlink="">
      <cdr:nvSpPr>
        <cdr:cNvPr id="3" name="3 CuadroTexto"/>
        <cdr:cNvSpPr txBox="1"/>
      </cdr:nvSpPr>
      <cdr:spPr>
        <a:xfrm xmlns:a="http://schemas.openxmlformats.org/drawingml/2006/main">
          <a:off x="2779395" y="2771774"/>
          <a:ext cx="2228849"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u-ES" sz="900" b="1">
              <a:ln>
                <a:noFill/>
              </a:ln>
              <a:solidFill>
                <a:schemeClr val="accent4"/>
              </a:solidFill>
            </a:rPr>
            <a:t>Batasunaren barruko eragiketen laburpena</a:t>
          </a:r>
        </a:p>
      </cdr:txBody>
    </cdr:sp>
  </cdr:relSizeAnchor>
  <cdr:relSizeAnchor xmlns:cdr="http://schemas.openxmlformats.org/drawingml/2006/chartDrawing">
    <cdr:from>
      <cdr:x>0.45185</cdr:x>
      <cdr:y>0.85155</cdr:y>
    </cdr:from>
    <cdr:to>
      <cdr:x>0.68695</cdr:x>
      <cdr:y>0.89561</cdr:y>
    </cdr:to>
    <cdr:sp macro="" textlink="">
      <cdr:nvSpPr>
        <cdr:cNvPr id="4" name="3 CuadroTexto"/>
        <cdr:cNvSpPr txBox="1"/>
      </cdr:nvSpPr>
      <cdr:spPr>
        <a:xfrm xmlns:a="http://schemas.openxmlformats.org/drawingml/2006/main">
          <a:off x="2955926" y="3190875"/>
          <a:ext cx="1537970" cy="1651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u-ES" sz="900" b="1">
              <a:ln>
                <a:noFill/>
              </a:ln>
              <a:solidFill>
                <a:schemeClr val="accent6"/>
              </a:solidFill>
            </a:rPr>
            <a:t>Sozietateak</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272414</xdr:colOff>
      <xdr:row>2</xdr:row>
      <xdr:rowOff>123821</xdr:rowOff>
    </xdr:from>
    <xdr:to>
      <xdr:col>6</xdr:col>
      <xdr:colOff>420429</xdr:colOff>
      <xdr:row>21</xdr:row>
      <xdr:rowOff>123821</xdr:rowOff>
    </xdr:to>
    <xdr:graphicFrame macro="">
      <xdr:nvGraphicFramePr>
        <xdr:cNvPr id="6" name="5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387349</xdr:colOff>
      <xdr:row>2</xdr:row>
      <xdr:rowOff>31750</xdr:rowOff>
    </xdr:from>
    <xdr:to>
      <xdr:col>5</xdr:col>
      <xdr:colOff>79375</xdr:colOff>
      <xdr:row>25</xdr:row>
      <xdr:rowOff>120650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387349</xdr:colOff>
      <xdr:row>2</xdr:row>
      <xdr:rowOff>31750</xdr:rowOff>
    </xdr:from>
    <xdr:to>
      <xdr:col>5</xdr:col>
      <xdr:colOff>79375</xdr:colOff>
      <xdr:row>25</xdr:row>
      <xdr:rowOff>120650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347344</xdr:colOff>
      <xdr:row>2</xdr:row>
      <xdr:rowOff>12698</xdr:rowOff>
    </xdr:from>
    <xdr:to>
      <xdr:col>3</xdr:col>
      <xdr:colOff>1164044</xdr:colOff>
      <xdr:row>21</xdr:row>
      <xdr:rowOff>128441</xdr:rowOff>
    </xdr:to>
    <xdr:graphicFrame macro="">
      <xdr:nvGraphicFramePr>
        <xdr:cNvPr id="2" name="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347344</xdr:colOff>
      <xdr:row>2</xdr:row>
      <xdr:rowOff>12698</xdr:rowOff>
    </xdr:from>
    <xdr:to>
      <xdr:col>3</xdr:col>
      <xdr:colOff>1164044</xdr:colOff>
      <xdr:row>21</xdr:row>
      <xdr:rowOff>128441</xdr:rowOff>
    </xdr:to>
    <xdr:graphicFrame macro="">
      <xdr:nvGraphicFramePr>
        <xdr:cNvPr id="3" name="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129540</xdr:colOff>
      <xdr:row>1</xdr:row>
      <xdr:rowOff>156208</xdr:rowOff>
    </xdr:from>
    <xdr:to>
      <xdr:col>7</xdr:col>
      <xdr:colOff>681100</xdr:colOff>
      <xdr:row>22</xdr:row>
      <xdr:rowOff>163193</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287653</xdr:colOff>
      <xdr:row>2</xdr:row>
      <xdr:rowOff>19048</xdr:rowOff>
    </xdr:from>
    <xdr:to>
      <xdr:col>7</xdr:col>
      <xdr:colOff>152398</xdr:colOff>
      <xdr:row>20</xdr:row>
      <xdr:rowOff>36384</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304799</xdr:colOff>
      <xdr:row>2</xdr:row>
      <xdr:rowOff>66674</xdr:rowOff>
    </xdr:from>
    <xdr:to>
      <xdr:col>7</xdr:col>
      <xdr:colOff>66671</xdr:colOff>
      <xdr:row>20</xdr:row>
      <xdr:rowOff>132872</xdr:rowOff>
    </xdr:to>
    <xdr:graphicFrame macro="">
      <xdr:nvGraphicFramePr>
        <xdr:cNvPr id="2" name="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304799</xdr:colOff>
      <xdr:row>2</xdr:row>
      <xdr:rowOff>66674</xdr:rowOff>
    </xdr:from>
    <xdr:to>
      <xdr:col>7</xdr:col>
      <xdr:colOff>66671</xdr:colOff>
      <xdr:row>20</xdr:row>
      <xdr:rowOff>132872</xdr:rowOff>
    </xdr:to>
    <xdr:graphicFrame macro="">
      <xdr:nvGraphicFramePr>
        <xdr:cNvPr id="3" name="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245742</xdr:colOff>
      <xdr:row>2</xdr:row>
      <xdr:rowOff>38098</xdr:rowOff>
    </xdr:from>
    <xdr:to>
      <xdr:col>7</xdr:col>
      <xdr:colOff>693222</xdr:colOff>
      <xdr:row>24</xdr:row>
      <xdr:rowOff>59053</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323848</xdr:colOff>
      <xdr:row>2</xdr:row>
      <xdr:rowOff>19047</xdr:rowOff>
    </xdr:from>
    <xdr:to>
      <xdr:col>7</xdr:col>
      <xdr:colOff>595311</xdr:colOff>
      <xdr:row>25</xdr:row>
      <xdr:rowOff>30001</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386714</xdr:colOff>
      <xdr:row>2</xdr:row>
      <xdr:rowOff>19047</xdr:rowOff>
    </xdr:from>
    <xdr:to>
      <xdr:col>6</xdr:col>
      <xdr:colOff>315084</xdr:colOff>
      <xdr:row>22</xdr:row>
      <xdr:rowOff>127061</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251458</xdr:colOff>
      <xdr:row>2</xdr:row>
      <xdr:rowOff>34287</xdr:rowOff>
    </xdr:from>
    <xdr:to>
      <xdr:col>6</xdr:col>
      <xdr:colOff>549971</xdr:colOff>
      <xdr:row>25</xdr:row>
      <xdr:rowOff>63053</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234949</xdr:colOff>
      <xdr:row>2</xdr:row>
      <xdr:rowOff>73025</xdr:rowOff>
    </xdr:from>
    <xdr:to>
      <xdr:col>8</xdr:col>
      <xdr:colOff>139700</xdr:colOff>
      <xdr:row>20</xdr:row>
      <xdr:rowOff>106362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228597</xdr:colOff>
      <xdr:row>2</xdr:row>
      <xdr:rowOff>28575</xdr:rowOff>
    </xdr:from>
    <xdr:to>
      <xdr:col>8</xdr:col>
      <xdr:colOff>257840</xdr:colOff>
      <xdr:row>23</xdr:row>
      <xdr:rowOff>57673</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276223</xdr:colOff>
      <xdr:row>1</xdr:row>
      <xdr:rowOff>152398</xdr:rowOff>
    </xdr:from>
    <xdr:to>
      <xdr:col>8</xdr:col>
      <xdr:colOff>183832</xdr:colOff>
      <xdr:row>23</xdr:row>
      <xdr:rowOff>105249</xdr:rowOff>
    </xdr:to>
    <xdr:graphicFrame macro="">
      <xdr:nvGraphicFramePr>
        <xdr:cNvPr id="4" name="3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302888</xdr:colOff>
      <xdr:row>2</xdr:row>
      <xdr:rowOff>62863</xdr:rowOff>
    </xdr:from>
    <xdr:to>
      <xdr:col>7</xdr:col>
      <xdr:colOff>123824</xdr:colOff>
      <xdr:row>21</xdr:row>
      <xdr:rowOff>55243</xdr:rowOff>
    </xdr:to>
    <xdr:graphicFrame macro="">
      <xdr:nvGraphicFramePr>
        <xdr:cNvPr id="2" name="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219073</xdr:colOff>
      <xdr:row>2</xdr:row>
      <xdr:rowOff>47623</xdr:rowOff>
    </xdr:from>
    <xdr:to>
      <xdr:col>9</xdr:col>
      <xdr:colOff>9523</xdr:colOff>
      <xdr:row>24</xdr:row>
      <xdr:rowOff>10951</xdr:rowOff>
    </xdr:to>
    <xdr:graphicFrame macro="">
      <xdr:nvGraphicFramePr>
        <xdr:cNvPr id="2" name="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201930</xdr:colOff>
      <xdr:row>2</xdr:row>
      <xdr:rowOff>11430</xdr:rowOff>
    </xdr:from>
    <xdr:to>
      <xdr:col>8</xdr:col>
      <xdr:colOff>175260</xdr:colOff>
      <xdr:row>25</xdr:row>
      <xdr:rowOff>146685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329565</xdr:colOff>
      <xdr:row>2</xdr:row>
      <xdr:rowOff>0</xdr:rowOff>
    </xdr:from>
    <xdr:to>
      <xdr:col>7</xdr:col>
      <xdr:colOff>38100</xdr:colOff>
      <xdr:row>29</xdr:row>
      <xdr:rowOff>15240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329565</xdr:colOff>
      <xdr:row>2</xdr:row>
      <xdr:rowOff>0</xdr:rowOff>
    </xdr:from>
    <xdr:to>
      <xdr:col>7</xdr:col>
      <xdr:colOff>38100</xdr:colOff>
      <xdr:row>29</xdr:row>
      <xdr:rowOff>15240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220979</xdr:colOff>
      <xdr:row>2</xdr:row>
      <xdr:rowOff>5711</xdr:rowOff>
    </xdr:from>
    <xdr:to>
      <xdr:col>7</xdr:col>
      <xdr:colOff>75858</xdr:colOff>
      <xdr:row>22</xdr:row>
      <xdr:rowOff>112143</xdr:rowOff>
    </xdr:to>
    <xdr:graphicFrame macro="">
      <xdr:nvGraphicFramePr>
        <xdr:cNvPr id="2" name="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9525</xdr:colOff>
      <xdr:row>19</xdr:row>
      <xdr:rowOff>0</xdr:rowOff>
    </xdr:to>
    <xdr:pic>
      <xdr:nvPicPr>
        <xdr:cNvPr id="2" name="Picture 48"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9505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21</xdr:row>
      <xdr:rowOff>0</xdr:rowOff>
    </xdr:from>
    <xdr:to>
      <xdr:col>1</xdr:col>
      <xdr:colOff>9525</xdr:colOff>
      <xdr:row>21</xdr:row>
      <xdr:rowOff>0</xdr:rowOff>
    </xdr:to>
    <xdr:pic>
      <xdr:nvPicPr>
        <xdr:cNvPr id="3" name="Picture 46"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0391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0</xdr:colOff>
      <xdr:row>14</xdr:row>
      <xdr:rowOff>123825</xdr:rowOff>
    </xdr:to>
    <xdr:pic>
      <xdr:nvPicPr>
        <xdr:cNvPr id="4" name="Picture 45" descr="Edita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6781800"/>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15</xdr:row>
      <xdr:rowOff>0</xdr:rowOff>
    </xdr:from>
    <xdr:to>
      <xdr:col>1</xdr:col>
      <xdr:colOff>9525</xdr:colOff>
      <xdr:row>15</xdr:row>
      <xdr:rowOff>0</xdr:rowOff>
    </xdr:to>
    <xdr:pic>
      <xdr:nvPicPr>
        <xdr:cNvPr id="5" name="Picture 44"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7353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0</xdr:colOff>
      <xdr:row>15</xdr:row>
      <xdr:rowOff>123825</xdr:rowOff>
    </xdr:to>
    <xdr:pic>
      <xdr:nvPicPr>
        <xdr:cNvPr id="6" name="Picture 43" descr="Edita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7353300"/>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23</xdr:row>
      <xdr:rowOff>0</xdr:rowOff>
    </xdr:from>
    <xdr:to>
      <xdr:col>1</xdr:col>
      <xdr:colOff>9525</xdr:colOff>
      <xdr:row>23</xdr:row>
      <xdr:rowOff>0</xdr:rowOff>
    </xdr:to>
    <xdr:pic>
      <xdr:nvPicPr>
        <xdr:cNvPr id="7" name="Picture 42"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1277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xdr:row>
      <xdr:rowOff>0</xdr:rowOff>
    </xdr:from>
    <xdr:to>
      <xdr:col>2</xdr:col>
      <xdr:colOff>0</xdr:colOff>
      <xdr:row>5</xdr:row>
      <xdr:rowOff>9525</xdr:rowOff>
    </xdr:to>
    <xdr:pic>
      <xdr:nvPicPr>
        <xdr:cNvPr id="8" name="Picture 41"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9621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12</xdr:row>
      <xdr:rowOff>0</xdr:rowOff>
    </xdr:from>
    <xdr:to>
      <xdr:col>1</xdr:col>
      <xdr:colOff>9525</xdr:colOff>
      <xdr:row>12</xdr:row>
      <xdr:rowOff>0</xdr:rowOff>
    </xdr:to>
    <xdr:pic>
      <xdr:nvPicPr>
        <xdr:cNvPr id="9" name="Picture 40"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57721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xdr:row>
      <xdr:rowOff>0</xdr:rowOff>
    </xdr:from>
    <xdr:to>
      <xdr:col>2</xdr:col>
      <xdr:colOff>0</xdr:colOff>
      <xdr:row>12</xdr:row>
      <xdr:rowOff>9525</xdr:rowOff>
    </xdr:to>
    <xdr:pic>
      <xdr:nvPicPr>
        <xdr:cNvPr id="10" name="Picture 39"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57721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16</xdr:row>
      <xdr:rowOff>0</xdr:rowOff>
    </xdr:from>
    <xdr:to>
      <xdr:col>1</xdr:col>
      <xdr:colOff>9525</xdr:colOff>
      <xdr:row>16</xdr:row>
      <xdr:rowOff>0</xdr:rowOff>
    </xdr:to>
    <xdr:pic>
      <xdr:nvPicPr>
        <xdr:cNvPr id="11" name="Picture 38"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79248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xdr:row>
      <xdr:rowOff>0</xdr:rowOff>
    </xdr:from>
    <xdr:to>
      <xdr:col>2</xdr:col>
      <xdr:colOff>0</xdr:colOff>
      <xdr:row>21</xdr:row>
      <xdr:rowOff>9525</xdr:rowOff>
    </xdr:to>
    <xdr:pic>
      <xdr:nvPicPr>
        <xdr:cNvPr id="12" name="Picture 37"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039177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15</xdr:row>
      <xdr:rowOff>0</xdr:rowOff>
    </xdr:from>
    <xdr:to>
      <xdr:col>1</xdr:col>
      <xdr:colOff>9525</xdr:colOff>
      <xdr:row>15</xdr:row>
      <xdr:rowOff>0</xdr:rowOff>
    </xdr:to>
    <xdr:pic>
      <xdr:nvPicPr>
        <xdr:cNvPr id="13" name="Picture 36"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7353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xdr:row>
      <xdr:rowOff>0</xdr:rowOff>
    </xdr:from>
    <xdr:to>
      <xdr:col>2</xdr:col>
      <xdr:colOff>0</xdr:colOff>
      <xdr:row>17</xdr:row>
      <xdr:rowOff>9525</xdr:rowOff>
    </xdr:to>
    <xdr:pic>
      <xdr:nvPicPr>
        <xdr:cNvPr id="14" name="Picture 35"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849630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0</xdr:rowOff>
    </xdr:from>
    <xdr:to>
      <xdr:col>1</xdr:col>
      <xdr:colOff>9525</xdr:colOff>
      <xdr:row>9</xdr:row>
      <xdr:rowOff>0</xdr:rowOff>
    </xdr:to>
    <xdr:pic>
      <xdr:nvPicPr>
        <xdr:cNvPr id="15" name="Picture 34"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40481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xdr:row>
      <xdr:rowOff>0</xdr:rowOff>
    </xdr:from>
    <xdr:to>
      <xdr:col>2</xdr:col>
      <xdr:colOff>0</xdr:colOff>
      <xdr:row>4</xdr:row>
      <xdr:rowOff>9525</xdr:rowOff>
    </xdr:to>
    <xdr:pic>
      <xdr:nvPicPr>
        <xdr:cNvPr id="16" name="Picture 33"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3906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xdr:col>
      <xdr:colOff>9525</xdr:colOff>
      <xdr:row>27</xdr:row>
      <xdr:rowOff>0</xdr:rowOff>
    </xdr:to>
    <xdr:pic>
      <xdr:nvPicPr>
        <xdr:cNvPr id="17" name="Picture 32"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2801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xdr:row>
      <xdr:rowOff>0</xdr:rowOff>
    </xdr:from>
    <xdr:to>
      <xdr:col>2</xdr:col>
      <xdr:colOff>0</xdr:colOff>
      <xdr:row>26</xdr:row>
      <xdr:rowOff>9525</xdr:rowOff>
    </xdr:to>
    <xdr:pic>
      <xdr:nvPicPr>
        <xdr:cNvPr id="18" name="Picture 31"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242060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xdr:row>
      <xdr:rowOff>0</xdr:rowOff>
    </xdr:from>
    <xdr:to>
      <xdr:col>1</xdr:col>
      <xdr:colOff>9525</xdr:colOff>
      <xdr:row>11</xdr:row>
      <xdr:rowOff>0</xdr:rowOff>
    </xdr:to>
    <xdr:pic>
      <xdr:nvPicPr>
        <xdr:cNvPr id="19" name="Picture 30"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5162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xdr:row>
      <xdr:rowOff>0</xdr:rowOff>
    </xdr:from>
    <xdr:to>
      <xdr:col>2</xdr:col>
      <xdr:colOff>0</xdr:colOff>
      <xdr:row>23</xdr:row>
      <xdr:rowOff>123825</xdr:rowOff>
    </xdr:to>
    <xdr:pic>
      <xdr:nvPicPr>
        <xdr:cNvPr id="20" name="Picture 29" descr="Edita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11277600"/>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8</xdr:row>
      <xdr:rowOff>0</xdr:rowOff>
    </xdr:from>
    <xdr:to>
      <xdr:col>1</xdr:col>
      <xdr:colOff>9525</xdr:colOff>
      <xdr:row>8</xdr:row>
      <xdr:rowOff>0</xdr:rowOff>
    </xdr:to>
    <xdr:pic>
      <xdr:nvPicPr>
        <xdr:cNvPr id="21" name="Picture 28"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3543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0</xdr:colOff>
      <xdr:row>24</xdr:row>
      <xdr:rowOff>9525</xdr:rowOff>
    </xdr:to>
    <xdr:pic>
      <xdr:nvPicPr>
        <xdr:cNvPr id="22" name="Picture 27"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165860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xdr:row>
      <xdr:rowOff>0</xdr:rowOff>
    </xdr:from>
    <xdr:to>
      <xdr:col>1</xdr:col>
      <xdr:colOff>9525</xdr:colOff>
      <xdr:row>4</xdr:row>
      <xdr:rowOff>0</xdr:rowOff>
    </xdr:to>
    <xdr:pic>
      <xdr:nvPicPr>
        <xdr:cNvPr id="23" name="Picture 26"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390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xdr:row>
      <xdr:rowOff>0</xdr:rowOff>
    </xdr:from>
    <xdr:to>
      <xdr:col>2</xdr:col>
      <xdr:colOff>0</xdr:colOff>
      <xdr:row>16</xdr:row>
      <xdr:rowOff>123825</xdr:rowOff>
    </xdr:to>
    <xdr:pic>
      <xdr:nvPicPr>
        <xdr:cNvPr id="24" name="Picture 25" descr="Edita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7924800"/>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22</xdr:row>
      <xdr:rowOff>0</xdr:rowOff>
    </xdr:from>
    <xdr:to>
      <xdr:col>1</xdr:col>
      <xdr:colOff>9525</xdr:colOff>
      <xdr:row>22</xdr:row>
      <xdr:rowOff>0</xdr:rowOff>
    </xdr:to>
    <xdr:pic>
      <xdr:nvPicPr>
        <xdr:cNvPr id="25" name="Picture 24"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0772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xdr:row>
      <xdr:rowOff>0</xdr:rowOff>
    </xdr:from>
    <xdr:to>
      <xdr:col>2</xdr:col>
      <xdr:colOff>0</xdr:colOff>
      <xdr:row>10</xdr:row>
      <xdr:rowOff>9525</xdr:rowOff>
    </xdr:to>
    <xdr:pic>
      <xdr:nvPicPr>
        <xdr:cNvPr id="26" name="Picture 23"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465772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1</xdr:col>
      <xdr:colOff>9525</xdr:colOff>
      <xdr:row>7</xdr:row>
      <xdr:rowOff>0</xdr:rowOff>
    </xdr:to>
    <xdr:pic>
      <xdr:nvPicPr>
        <xdr:cNvPr id="27" name="Picture 22"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30384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xdr:row>
      <xdr:rowOff>0</xdr:rowOff>
    </xdr:from>
    <xdr:to>
      <xdr:col>2</xdr:col>
      <xdr:colOff>0</xdr:colOff>
      <xdr:row>8</xdr:row>
      <xdr:rowOff>9525</xdr:rowOff>
    </xdr:to>
    <xdr:pic>
      <xdr:nvPicPr>
        <xdr:cNvPr id="28" name="Picture 21"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354330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18</xdr:row>
      <xdr:rowOff>0</xdr:rowOff>
    </xdr:from>
    <xdr:to>
      <xdr:col>1</xdr:col>
      <xdr:colOff>9525</xdr:colOff>
      <xdr:row>18</xdr:row>
      <xdr:rowOff>0</xdr:rowOff>
    </xdr:to>
    <xdr:pic>
      <xdr:nvPicPr>
        <xdr:cNvPr id="29" name="Picture 20"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90011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xdr:row>
      <xdr:rowOff>0</xdr:rowOff>
    </xdr:from>
    <xdr:to>
      <xdr:col>2</xdr:col>
      <xdr:colOff>0</xdr:colOff>
      <xdr:row>20</xdr:row>
      <xdr:rowOff>9525</xdr:rowOff>
    </xdr:to>
    <xdr:pic>
      <xdr:nvPicPr>
        <xdr:cNvPr id="30" name="Picture 19"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001077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xdr:row>
      <xdr:rowOff>0</xdr:rowOff>
    </xdr:from>
    <xdr:to>
      <xdr:col>1</xdr:col>
      <xdr:colOff>9525</xdr:colOff>
      <xdr:row>10</xdr:row>
      <xdr:rowOff>0</xdr:rowOff>
    </xdr:to>
    <xdr:pic>
      <xdr:nvPicPr>
        <xdr:cNvPr id="31" name="Picture 18"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46577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xdr:row>
      <xdr:rowOff>0</xdr:rowOff>
    </xdr:from>
    <xdr:to>
      <xdr:col>2</xdr:col>
      <xdr:colOff>0</xdr:colOff>
      <xdr:row>22</xdr:row>
      <xdr:rowOff>9525</xdr:rowOff>
    </xdr:to>
    <xdr:pic>
      <xdr:nvPicPr>
        <xdr:cNvPr id="32" name="Picture 17"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077277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xdr:row>
      <xdr:rowOff>0</xdr:rowOff>
    </xdr:from>
    <xdr:to>
      <xdr:col>1</xdr:col>
      <xdr:colOff>9525</xdr:colOff>
      <xdr:row>4</xdr:row>
      <xdr:rowOff>0</xdr:rowOff>
    </xdr:to>
    <xdr:pic>
      <xdr:nvPicPr>
        <xdr:cNvPr id="33" name="Picture 16"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390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xdr:row>
      <xdr:rowOff>0</xdr:rowOff>
    </xdr:from>
    <xdr:to>
      <xdr:col>2</xdr:col>
      <xdr:colOff>0</xdr:colOff>
      <xdr:row>3</xdr:row>
      <xdr:rowOff>123825</xdr:rowOff>
    </xdr:to>
    <xdr:pic>
      <xdr:nvPicPr>
        <xdr:cNvPr id="34" name="Picture 15" descr="Edita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885825"/>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xdr:row>
      <xdr:rowOff>0</xdr:rowOff>
    </xdr:from>
    <xdr:to>
      <xdr:col>1</xdr:col>
      <xdr:colOff>9525</xdr:colOff>
      <xdr:row>5</xdr:row>
      <xdr:rowOff>0</xdr:rowOff>
    </xdr:to>
    <xdr:pic>
      <xdr:nvPicPr>
        <xdr:cNvPr id="35" name="Picture 14"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9621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xdr:row>
      <xdr:rowOff>0</xdr:rowOff>
    </xdr:from>
    <xdr:to>
      <xdr:col>2</xdr:col>
      <xdr:colOff>0</xdr:colOff>
      <xdr:row>7</xdr:row>
      <xdr:rowOff>123825</xdr:rowOff>
    </xdr:to>
    <xdr:pic>
      <xdr:nvPicPr>
        <xdr:cNvPr id="36" name="Picture 13" descr="Edita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3038475"/>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20</xdr:row>
      <xdr:rowOff>0</xdr:rowOff>
    </xdr:from>
    <xdr:to>
      <xdr:col>1</xdr:col>
      <xdr:colOff>9525</xdr:colOff>
      <xdr:row>20</xdr:row>
      <xdr:rowOff>0</xdr:rowOff>
    </xdr:to>
    <xdr:pic>
      <xdr:nvPicPr>
        <xdr:cNvPr id="37" name="Picture 12"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0010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xdr:row>
      <xdr:rowOff>0</xdr:rowOff>
    </xdr:from>
    <xdr:to>
      <xdr:col>2</xdr:col>
      <xdr:colOff>0</xdr:colOff>
      <xdr:row>6</xdr:row>
      <xdr:rowOff>9525</xdr:rowOff>
    </xdr:to>
    <xdr:pic>
      <xdr:nvPicPr>
        <xdr:cNvPr id="38" name="Picture 11"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25336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17</xdr:row>
      <xdr:rowOff>0</xdr:rowOff>
    </xdr:from>
    <xdr:to>
      <xdr:col>1</xdr:col>
      <xdr:colOff>9525</xdr:colOff>
      <xdr:row>17</xdr:row>
      <xdr:rowOff>0</xdr:rowOff>
    </xdr:to>
    <xdr:pic>
      <xdr:nvPicPr>
        <xdr:cNvPr id="39" name="Picture 10"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8496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xdr:row>
      <xdr:rowOff>0</xdr:rowOff>
    </xdr:from>
    <xdr:to>
      <xdr:col>2</xdr:col>
      <xdr:colOff>0</xdr:colOff>
      <xdr:row>19</xdr:row>
      <xdr:rowOff>9525</xdr:rowOff>
    </xdr:to>
    <xdr:pic>
      <xdr:nvPicPr>
        <xdr:cNvPr id="40" name="Picture 9"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95059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1</xdr:col>
      <xdr:colOff>9525</xdr:colOff>
      <xdr:row>6</xdr:row>
      <xdr:rowOff>0</xdr:rowOff>
    </xdr:to>
    <xdr:pic>
      <xdr:nvPicPr>
        <xdr:cNvPr id="41" name="Picture 8"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2533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xdr:row>
      <xdr:rowOff>0</xdr:rowOff>
    </xdr:from>
    <xdr:to>
      <xdr:col>2</xdr:col>
      <xdr:colOff>0</xdr:colOff>
      <xdr:row>18</xdr:row>
      <xdr:rowOff>9525</xdr:rowOff>
    </xdr:to>
    <xdr:pic>
      <xdr:nvPicPr>
        <xdr:cNvPr id="42" name="Picture 7" descr="http://intranet.gesconhtn.admon-cfnavarra.es/_layouts/images/blan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900112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1</xdr:col>
      <xdr:colOff>9525</xdr:colOff>
      <xdr:row>26</xdr:row>
      <xdr:rowOff>0</xdr:rowOff>
    </xdr:to>
    <xdr:pic>
      <xdr:nvPicPr>
        <xdr:cNvPr id="43" name="Picture 6"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2420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xdr:row>
      <xdr:rowOff>0</xdr:rowOff>
    </xdr:from>
    <xdr:to>
      <xdr:col>2</xdr:col>
      <xdr:colOff>0</xdr:colOff>
      <xdr:row>11</xdr:row>
      <xdr:rowOff>123825</xdr:rowOff>
    </xdr:to>
    <xdr:pic>
      <xdr:nvPicPr>
        <xdr:cNvPr id="44" name="Picture 5" descr="Edita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5162550"/>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0</xdr:rowOff>
    </xdr:from>
    <xdr:to>
      <xdr:col>1</xdr:col>
      <xdr:colOff>9525</xdr:colOff>
      <xdr:row>25</xdr:row>
      <xdr:rowOff>0</xdr:rowOff>
    </xdr:to>
    <xdr:pic>
      <xdr:nvPicPr>
        <xdr:cNvPr id="45" name="Picture 4"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203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xdr:row>
      <xdr:rowOff>0</xdr:rowOff>
    </xdr:from>
    <xdr:to>
      <xdr:col>2</xdr:col>
      <xdr:colOff>0</xdr:colOff>
      <xdr:row>9</xdr:row>
      <xdr:rowOff>123825</xdr:rowOff>
    </xdr:to>
    <xdr:pic>
      <xdr:nvPicPr>
        <xdr:cNvPr id="46" name="Picture 3" descr="Edita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4048125"/>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13</xdr:row>
      <xdr:rowOff>0</xdr:rowOff>
    </xdr:from>
    <xdr:to>
      <xdr:col>1</xdr:col>
      <xdr:colOff>9525</xdr:colOff>
      <xdr:row>13</xdr:row>
      <xdr:rowOff>0</xdr:rowOff>
    </xdr:to>
    <xdr:pic>
      <xdr:nvPicPr>
        <xdr:cNvPr id="47" name="Picture 2" descr="Utilizar Mayús+Entrar para abrir el menú (nueva ventan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62769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0</xdr:colOff>
      <xdr:row>13</xdr:row>
      <xdr:rowOff>123825</xdr:rowOff>
    </xdr:to>
    <xdr:pic>
      <xdr:nvPicPr>
        <xdr:cNvPr id="48" name="Picture 1" descr="Edita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6276975"/>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2</xdr:row>
      <xdr:rowOff>38100</xdr:rowOff>
    </xdr:from>
    <xdr:to>
      <xdr:col>6</xdr:col>
      <xdr:colOff>314326</xdr:colOff>
      <xdr:row>22</xdr:row>
      <xdr:rowOff>4763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2</xdr:row>
      <xdr:rowOff>38100</xdr:rowOff>
    </xdr:from>
    <xdr:to>
      <xdr:col>6</xdr:col>
      <xdr:colOff>314326</xdr:colOff>
      <xdr:row>22</xdr:row>
      <xdr:rowOff>4763</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2</xdr:row>
      <xdr:rowOff>9525</xdr:rowOff>
    </xdr:from>
    <xdr:to>
      <xdr:col>8</xdr:col>
      <xdr:colOff>704850</xdr:colOff>
      <xdr:row>32</xdr:row>
      <xdr:rowOff>23813</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546256</xdr:colOff>
      <xdr:row>2</xdr:row>
      <xdr:rowOff>22859</xdr:rowOff>
    </xdr:from>
    <xdr:to>
      <xdr:col>5</xdr:col>
      <xdr:colOff>685799</xdr:colOff>
      <xdr:row>19</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2</xdr:row>
      <xdr:rowOff>19049</xdr:rowOff>
    </xdr:from>
    <xdr:to>
      <xdr:col>2</xdr:col>
      <xdr:colOff>416250</xdr:colOff>
      <xdr:row>18</xdr:row>
      <xdr:rowOff>107099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546256</xdr:colOff>
      <xdr:row>2</xdr:row>
      <xdr:rowOff>22859</xdr:rowOff>
    </xdr:from>
    <xdr:to>
      <xdr:col>5</xdr:col>
      <xdr:colOff>685799</xdr:colOff>
      <xdr:row>19</xdr:row>
      <xdr:rowOff>19050</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2</xdr:row>
      <xdr:rowOff>19049</xdr:rowOff>
    </xdr:from>
    <xdr:to>
      <xdr:col>2</xdr:col>
      <xdr:colOff>416250</xdr:colOff>
      <xdr:row>18</xdr:row>
      <xdr:rowOff>107099</xdr:rowOff>
    </xdr:to>
    <xdr:graphicFrame macro="">
      <xdr:nvGraphicFramePr>
        <xdr:cNvPr id="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219074</xdr:colOff>
      <xdr:row>2</xdr:row>
      <xdr:rowOff>19051</xdr:rowOff>
    </xdr:from>
    <xdr:to>
      <xdr:col>3</xdr:col>
      <xdr:colOff>504825</xdr:colOff>
      <xdr:row>26</xdr:row>
      <xdr:rowOff>57151</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238124</xdr:colOff>
      <xdr:row>2</xdr:row>
      <xdr:rowOff>19049</xdr:rowOff>
    </xdr:from>
    <xdr:to>
      <xdr:col>7</xdr:col>
      <xdr:colOff>361950</xdr:colOff>
      <xdr:row>22</xdr:row>
      <xdr:rowOff>180975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266698</xdr:colOff>
      <xdr:row>2</xdr:row>
      <xdr:rowOff>47622</xdr:rowOff>
    </xdr:from>
    <xdr:to>
      <xdr:col>8</xdr:col>
      <xdr:colOff>107628</xdr:colOff>
      <xdr:row>21</xdr:row>
      <xdr:rowOff>37144</xdr:rowOff>
    </xdr:to>
    <xdr:graphicFrame macro="">
      <xdr:nvGraphicFramePr>
        <xdr:cNvPr id="3" name="2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5"/>
  <sheetViews>
    <sheetView zoomScaleNormal="100" workbookViewId="0">
      <selection activeCell="A2" sqref="A2"/>
    </sheetView>
  </sheetViews>
  <sheetFormatPr baseColWidth="10" defaultColWidth="11.44140625" defaultRowHeight="13.8"/>
  <cols>
    <col min="1" max="1" width="141" style="777" bestFit="1" customWidth="1"/>
    <col min="2" max="16384" width="11.44140625" style="330"/>
  </cols>
  <sheetData>
    <row r="1" spans="1:2" ht="32.25" customHeight="1">
      <c r="A1" s="778" t="s">
        <v>0</v>
      </c>
    </row>
    <row r="2" spans="1:2" ht="18" customHeight="1">
      <c r="A2" s="776" t="str">
        <f>'C1'!$A$1</f>
        <v xml:space="preserve">1. koadroa. Zerga bilketa likidoa eta Zerga kontrolerako jardueraren emaitzak
</v>
      </c>
      <c r="B2"/>
    </row>
    <row r="3" spans="1:2" ht="18" customHeight="1">
      <c r="A3" s="776" t="str">
        <f>'C2'!$A$1</f>
        <v>2. koadroa. Nafarroako zerga sistema. Zerga hitzartuak</v>
      </c>
    </row>
    <row r="4" spans="1:2" ht="18" customHeight="1">
      <c r="A4" s="776" t="str">
        <f>'CyG3'!$A$1</f>
        <v>3. koadroa. Gastuen banaketa kapituluen arabera.</v>
      </c>
    </row>
    <row r="5" spans="1:2" ht="18" customHeight="1">
      <c r="A5" s="776" t="str">
        <f>'C4'!$A$1</f>
        <v>4. koadroa. NFOko langileak generoaren arabera. Kopurua eta ehunekoa</v>
      </c>
    </row>
    <row r="6" spans="1:2" ht="18" customHeight="1">
      <c r="A6" s="776" t="str">
        <f>'5.G'!$A$1</f>
        <v>5. grafikoa. NFOko langileen batez besteko adina generoaren arabera.</v>
      </c>
    </row>
    <row r="7" spans="1:2" ht="18" customHeight="1">
      <c r="A7" s="776" t="str">
        <f>'G6.'!$A$1</f>
        <v>6. grafikoa. NFOko langileen banaketa zerbitzuen arabera</v>
      </c>
    </row>
    <row r="8" spans="1:2" ht="18" customHeight="1">
      <c r="A8" s="776" t="str">
        <f>'C7'!$A$1</f>
        <v>7. koadroa. NFOko langileen banaketa taldearen eta mailaren arabera.</v>
      </c>
    </row>
    <row r="9" spans="1:2" ht="18" customHeight="1">
      <c r="A9" s="776" t="str">
        <f>'G8'!$A$1</f>
        <v>8. grafikoa. NFOko langileen egoera. Aldi batekotasuna</v>
      </c>
    </row>
    <row r="10" spans="1:2" ht="18" customHeight="1">
      <c r="A10" s="776" t="str">
        <f>'C9'!$A$1</f>
        <v>9. koadroa. NFOko langileen banaketa bulegoen arabera</v>
      </c>
    </row>
    <row r="11" spans="1:2" ht="18" customHeight="1">
      <c r="A11" s="776" t="str">
        <f>'C10'!$A$1</f>
        <v>10. koadroa. Tributu bilketa. Osagaiak</v>
      </c>
    </row>
    <row r="12" spans="1:2" ht="18" customHeight="1">
      <c r="A12" s="776" t="str">
        <f>'G11'!$A$1</f>
        <v>11. grafikoa. Tributu bilketaren bilakaera denboran</v>
      </c>
    </row>
    <row r="13" spans="1:2" ht="18" customHeight="1">
      <c r="A13" s="776" t="str">
        <f>'C12.'!$A$1</f>
        <v>12. koadroa. Tributu bilketa integratua. Tributu figuren araberako xehetasuna</v>
      </c>
    </row>
    <row r="14" spans="1:2" ht="18" customHeight="1">
      <c r="A14" s="776" t="str">
        <f>'C13'!$A$1</f>
        <v>13. koadroa. Tributu bilketaren itzulketak. Tributu figuren araberako xehetasuna</v>
      </c>
    </row>
    <row r="15" spans="1:2" ht="18" customHeight="1">
      <c r="A15" s="776" t="str">
        <f>'C14'!$A$1</f>
        <v>14. koadroa. Tributu bilketa likidoa. Tributu figuren araberako laburpena</v>
      </c>
    </row>
    <row r="16" spans="1:2" ht="18" customHeight="1">
      <c r="A16" s="776" t="str">
        <f>'C15'!$A$1</f>
        <v>15. koadroa. Tributu bilketa likidoa. Tributu figuren araberako xehetasuna</v>
      </c>
    </row>
    <row r="17" spans="1:1" ht="18" customHeight="1">
      <c r="A17" s="776" t="str">
        <f>'G16'!$A$1</f>
        <v>16. grafikoa. Tributu bilketa likidoa. Zuzeneko kudeaketaren ehunekoa - zerga doikuntzak</v>
      </c>
    </row>
    <row r="18" spans="1:1" ht="18" customHeight="1">
      <c r="A18" s="776" t="str">
        <f>'C17.'!$A$1</f>
        <v>17. koadroa. Tributu bilketa. Arau aldaketen inpaktuen ondoriozko doikuntzak</v>
      </c>
    </row>
    <row r="19" spans="1:1" ht="18" customHeight="1">
      <c r="A19" s="776" t="str">
        <f>'C18'!$A$1</f>
        <v>18. koadroa. Zorren bilakaera eta egoera zor tarteen arabera</v>
      </c>
    </row>
    <row r="20" spans="1:1" ht="18" customHeight="1">
      <c r="A20" s="776" t="str">
        <f>'C19'!$A$1</f>
        <v>19. koadroa. Zorren bilakaera eta egoera IFZaren hizkiaren arabera</v>
      </c>
    </row>
    <row r="21" spans="1:1" ht="18" customHeight="1">
      <c r="A21" s="776" t="str">
        <f>'G20.'!$A$1</f>
        <v>20. grafikoa. Arreta administratiboaren moten grafikoa</v>
      </c>
    </row>
    <row r="22" spans="1:1" ht="18" customHeight="1">
      <c r="A22" s="776" t="str">
        <f>'G21'!$A$1</f>
        <v>21. grafikoa. Aurrez aurreko arreta administratiboa. Arreta jaso duten pertsonen bilakaera denboran</v>
      </c>
    </row>
    <row r="23" spans="1:1" ht="18" customHeight="1">
      <c r="A23" s="776" t="str">
        <f>'G22'!$A$1</f>
        <v>22. grafikoa. Zerga arloko aurrez aurreko arreta teknikoa. Arreta jaso duten pertsonen bilakaera denboran</v>
      </c>
    </row>
    <row r="24" spans="1:1" ht="18" customHeight="1">
      <c r="A24" s="776" t="str">
        <f>'C23'!$A$1</f>
        <v>23. koadroa. Aurrez aurreko arretak, kontzeptuka</v>
      </c>
    </row>
    <row r="25" spans="1:1" ht="18" customHeight="1">
      <c r="A25" s="776" t="str">
        <f>'G24'!$A$1</f>
        <v>24. grafikoa. Jasotako deien bilakaera denboran</v>
      </c>
    </row>
    <row r="26" spans="1:1" ht="18" customHeight="1">
      <c r="A26" s="776" t="str">
        <f>'G25'!$A$1</f>
        <v>25. grafikoa. Egunean artatutako telefono deien bilakaera denboran</v>
      </c>
    </row>
    <row r="27" spans="1:1" ht="18" customHeight="1">
      <c r="A27" s="776" t="str">
        <f>'C26'!$A$1</f>
        <v>26. koadroa. Telefonogunetik bideratutako deiak, unitateen arabera</v>
      </c>
    </row>
    <row r="28" spans="1:1" ht="18" customHeight="1">
      <c r="A28" s="776" t="str">
        <f>'G27'!$A$1</f>
        <v>27. grafikoa. Posta elektronikoaren bidezko arretaren bilakaeraren grafikoa</v>
      </c>
    </row>
    <row r="29" spans="1:1" ht="18" customHeight="1">
      <c r="A29" s="776" t="str">
        <f>'C28'!$A$1</f>
        <v>28. koadroa. Web atariko direktorio bisitatuenak. Sarrera kopurua</v>
      </c>
    </row>
    <row r="30" spans="1:1" ht="18" customHeight="1">
      <c r="A30" s="776" t="str">
        <f>'C29'!$A$1</f>
        <v>29. koadroa. Emandako ziurtagiri motak</v>
      </c>
    </row>
    <row r="31" spans="1:1" ht="18" customHeight="1">
      <c r="A31" s="776" t="str">
        <f>'G30'!$A$1</f>
        <v>30. grafikoa. Aitorpenen aurkezpen telematikoaren bilakaera</v>
      </c>
    </row>
    <row r="32" spans="1:1" ht="18" customHeight="1">
      <c r="A32" s="776" t="str">
        <f>'G31'!$A$1</f>
        <v xml:space="preserve">31. grafikoa. Autozerbitzu terminaleko sarrerak. Kontzeptuen arabera </v>
      </c>
    </row>
    <row r="33" spans="1:1" ht="18" customHeight="1">
      <c r="A33" s="776" t="str">
        <f>'C32'!$A$1</f>
        <v>32. koadroa. Tributu kontroleko jardueraren emaitzak. Jarduketa kopurua eta zenbatekoa</v>
      </c>
    </row>
    <row r="34" spans="1:1" ht="18" customHeight="1">
      <c r="A34" s="776" t="str">
        <f>'C33'!$A$1</f>
        <v>33. koadroa. Tributu kontroleko jardueraren emaitzak arloen arabera. Jarduketa kopurua eta zenbatekoa</v>
      </c>
    </row>
    <row r="35" spans="1:1" ht="18" customHeight="1">
      <c r="A35" s="776" t="str">
        <f>'C34'!$A$1</f>
        <v>34. koadroa. Tributu kontroleko jardueraren emaitzak, guztira, ikuskapenaren arloan. Jarduketa kopurua eta zenbatekoa</v>
      </c>
    </row>
    <row r="36" spans="1:1" ht="18" customHeight="1">
      <c r="A36" s="776" t="str">
        <f>'C35'!$A$1</f>
        <v>35. koadroa. Tributu kontroleko jardueraren zuzeneko emaitzak ikuskapenaren arloan. Zerga eta izapidetze akten zenbatekoa</v>
      </c>
    </row>
    <row r="37" spans="1:1" ht="18" customHeight="1">
      <c r="A37" s="776" t="str">
        <f>'C36'!$A$1</f>
        <v>36. koadroa. Tributu kontroleko jardueraren zuzeneko emaitzak ikuskapenaren arloan. Zerga eta izapidetzeek eragindako zehapen espedienteen zenbatekoa</v>
      </c>
    </row>
    <row r="38" spans="1:1" ht="18" customHeight="1">
      <c r="A38" s="776" t="str">
        <f>'C37'!$A$1</f>
        <v>37. koadroa. Tributu kontroleko jardueraren emaitzak, guztira, ikuskapenaren arloan. Beste jarduera batzuk: egoitza fiskala eta zifra erlatiboa. Jarduketa kopurua eta zenbatekoa</v>
      </c>
    </row>
    <row r="39" spans="1:1" ht="18" customHeight="1">
      <c r="A39" s="776" t="str">
        <f>'G38'!$A$1</f>
        <v>38. grafikoa. Aurkeztutako salaketak aurkezteko kanalaren arabera eta izapidetze egoeraren arabera</v>
      </c>
    </row>
    <row r="40" spans="1:1" ht="18" customHeight="1">
      <c r="A40" s="776" t="str">
        <f>'G39'!$A$1</f>
        <v>39. grafikoa. Izapidetutako salaketak izapidetze motaren arabera</v>
      </c>
    </row>
    <row r="41" spans="1:1" ht="18" customHeight="1">
      <c r="A41" s="776" t="str">
        <f>'C40'!$A$1</f>
        <v xml:space="preserve">40. koadroa. Tributu kontroleko jardueraren emaitzak, guztira, kudeaketaren arloan. Jarduketa kopurua eta zenbatekoa </v>
      </c>
    </row>
    <row r="42" spans="1:1" ht="18" customHeight="1">
      <c r="A42" s="776" t="str">
        <f>'C41'!$A$1</f>
        <v xml:space="preserve">41. koadroa. Tributu kontroleko jardueraren emaitzak, guztira, bilketaren arloan. Jarduketa kopurua eta zenbatekoa </v>
      </c>
    </row>
    <row r="43" spans="1:1" ht="18" customHeight="1">
      <c r="A43" s="776" t="str">
        <f>'C42'!A1</f>
        <v>42. koadroa. Derrigorrezko bilketaren beste jarduketak. Erantzukizun desbideratzeak. Enkanteak. Enbargo eginbideak.</v>
      </c>
    </row>
    <row r="44" spans="1:1" ht="18" customHeight="1">
      <c r="A44" s="776" t="str">
        <f>'G43'!$A$1</f>
        <v>43. grafikoa. PFEZaren autolikidaziorako igorritako proposamenen bilakaera denboran</v>
      </c>
    </row>
    <row r="45" spans="1:1" ht="18" customHeight="1">
      <c r="A45" s="776" t="str">
        <f>'G44'!$A$1</f>
        <v>44. grafikoa. PFEZaren autolikidazio proposamen onartuen eta ezeztatuen bilakaera denboran</v>
      </c>
    </row>
    <row r="46" spans="1:1" ht="18" customHeight="1">
      <c r="A46" s="776" t="str">
        <f>'G45'!$A$1</f>
        <v xml:space="preserve">45. grafikoa. Aurkeztutako PFEZ aitorpenen kopuruaren bilakaera. Aurkezteko bideen arabera
</v>
      </c>
    </row>
    <row r="47" spans="1:1" ht="18" customHeight="1">
      <c r="A47" s="776" t="str">
        <f>'C46'!$A$1</f>
        <v xml:space="preserve">46. koadroa. Interneteko bulego birtuala. Baliabiderik erabilienetarako sarbidea izan zuten pertsonen kopurua
</v>
      </c>
    </row>
    <row r="48" spans="1:1" ht="18" customHeight="1">
      <c r="A48" s="776" t="str">
        <f>'G47'!$A$1</f>
        <v xml:space="preserve">47. grafikoa. Interneteko bulego birtuala. Aplikazioetarako sarbideen bilakaera denboran
</v>
      </c>
    </row>
    <row r="49" spans="1:1" ht="18" customHeight="1">
      <c r="A49" s="776" t="str">
        <f>'C48'!$A$1</f>
        <v xml:space="preserve">48. koadroa. PFEZaren kanpaina zenbakitan. Saldoa. Aitorpen kopurua eta zenbateko positiboa eta negatiboa
</v>
      </c>
    </row>
    <row r="50" spans="1:1" ht="18" customHeight="1">
      <c r="A50" s="776" t="str">
        <f>'G49'!$A$1</f>
        <v xml:space="preserve">49. grafikoa. PFEZaren aitorpen positibo eta negatiboen kopuruaren bilakaera denboran
</v>
      </c>
    </row>
    <row r="51" spans="1:1" ht="18" customHeight="1">
      <c r="A51" s="776" t="str">
        <f>'G50'!$A$1</f>
        <v xml:space="preserve">50. grafikoa. Saldo ekonomikoaren bilakaera denboran. PFEZaren zenbateko positiboa eta negatiboa
</v>
      </c>
    </row>
    <row r="52" spans="1:1" ht="18" customHeight="1">
      <c r="A52" s="776" t="str">
        <f>'C51'!$A$1</f>
        <v>51. koadroa. Ondarearen gaineko zergaren kanpaina zenbakietan. Aitorpen kopurua eta saldo ekonomikoa</v>
      </c>
    </row>
    <row r="53" spans="1:1" ht="18" customHeight="1">
      <c r="A53" s="776" t="str">
        <f>'C52'!$A$1</f>
        <v>52. koadroa.  Errentaren eta ondarearen gaineko zergaren kanpaina, zenbakitan. Telefono bidezko arreten kopurua.</v>
      </c>
    </row>
    <row r="54" spans="1:1" ht="18" customHeight="1">
      <c r="A54" s="776" t="str">
        <f>'C53'!$A$1</f>
        <v>53. koadroa. PFEZan eta Ondarearen Zergan kanpainatik kanpo laguntzeko jardueren emaitzak. Jarduketa kopurua</v>
      </c>
    </row>
    <row r="55" spans="1:1" ht="18" customHeight="1">
      <c r="A55" s="776" t="str">
        <f>'C54'!$A$1</f>
        <v xml:space="preserve">54. koadroa. Izapidetutako BEZ itzulketak Eskaera kopurua eta eskatutako eta itzulitako zenbatekoak
</v>
      </c>
    </row>
    <row r="56" spans="1:1" ht="18" customHeight="1">
      <c r="A56" s="776" t="str">
        <f>'G55'!$A$1</f>
        <v xml:space="preserve">55. grafikoa. Nafarroako katastro balio osoaren bilakaera denboran. Lurzati kopurua. Unitate kopurua. Katastro balioa, milioika eurotan </v>
      </c>
    </row>
    <row r="57" spans="1:1" ht="18" customHeight="1">
      <c r="A57" s="776" t="str">
        <f>'G56'!$A$1</f>
        <v>56. grafikoa. Tasatutako higiezinen kopuruaren bilakaera denboran.</v>
      </c>
    </row>
    <row r="58" spans="1:1" ht="18" customHeight="1">
      <c r="A58" s="776" t="str">
        <f>'G57'!$A$1</f>
        <v>57. grafikoa. Onartutako balorazio txostenen kopuruaren bilakaera denboran</v>
      </c>
    </row>
    <row r="59" spans="1:1" ht="18" customHeight="1">
      <c r="A59" s="776" t="str">
        <f>'G58'!$A$1</f>
        <v>58. grafikoa. Nafarroako Desjabetzeen Epaimahaian alta emandako espedienteen kopuruaren bilakaera denboran</v>
      </c>
    </row>
    <row r="60" spans="1:1" ht="18" customHeight="1">
      <c r="A60" s="776" t="str">
        <f>'G59'!$A$1</f>
        <v>59. grafikoa. Lur ondasunen gaineko aurrez aurreko arreten kopuruaren bilakaera denboran</v>
      </c>
    </row>
    <row r="61" spans="1:1" ht="18" customHeight="1">
      <c r="A61" s="776" t="str">
        <f>'G60'!$A$1</f>
        <v>60. grafikoa. Emandako lurzati zedulen kopuruaren bilakaera denboran. Izapidetze bidearen arabera</v>
      </c>
    </row>
    <row r="62" spans="1:1" ht="18" customHeight="1">
      <c r="A62" s="776" t="str">
        <f>'C61'!$A$1</f>
        <v>61. koadroa. Oinordetzaren eta Dohaintzen gaineko Zergaren likidazio kopuruaren bilakaera. “Likidazio-autolikidazioa”ren arabera</v>
      </c>
    </row>
    <row r="63" spans="1:1" ht="18" customHeight="1">
      <c r="A63" s="776" t="str">
        <f>'G62'!$A$1</f>
        <v>62. grafikoa. Ondare Eskualdaketaren eta Egintza Juridiko Dokumentatuen gaineko zergaren aitorpen aurkeztuen kopuruaren bilakaera</v>
      </c>
    </row>
    <row r="64" spans="1:1" ht="18" customHeight="1">
      <c r="A64" s="776" t="str">
        <f>'C63'!$A$1</f>
        <v>63. koadroa. Gauzatutako zerga itzulketen kopurua</v>
      </c>
    </row>
    <row r="65" spans="1:1" ht="18" customHeight="1">
      <c r="A65" s="776" t="str">
        <f>'C64'!$A$1</f>
        <v>64. koadroa. Izapidetutako geroratzeen kopurua</v>
      </c>
    </row>
    <row r="66" spans="1:1" ht="18" customHeight="1">
      <c r="A66" s="776" t="str">
        <f>'C65'!A1</f>
        <v>65. koadroa. Geroratzeko eskaerak</v>
      </c>
    </row>
    <row r="67" spans="1:1" ht="18" customHeight="1">
      <c r="A67" s="776" t="str">
        <f>'C66'!$A$1</f>
        <v>66. koadroa. Hitzarmen Ekonomikoaren finantza fluxuak</v>
      </c>
    </row>
    <row r="68" spans="1:1" ht="18" customHeight="1">
      <c r="A68" s="776" t="str">
        <f>'C67'!$A$1</f>
        <v>67. koadroa. Beste zerga administrazioekiko lankidetzarako eginbideak eta informazio errekerimenduak</v>
      </c>
    </row>
    <row r="69" spans="1:1" ht="18" customHeight="1">
      <c r="A69" s="776" t="str">
        <f>'C68'!$A$1</f>
        <v>68. koadroa. Lankidetzarako hitzarmen eta akordioen zerrenda eta indarra hartzeko data</v>
      </c>
    </row>
    <row r="70" spans="1:1" ht="18" customHeight="1">
      <c r="A70" s="776" t="str">
        <f>'C69'!$A$1</f>
        <v>69. koadroa. Ikuskapen Zerbitzuak auzitegiekiko eta beste zenbait administrazio eta erakunde publikorekiko lankidetzazko jarduketak</v>
      </c>
    </row>
    <row r="71" spans="1:1" ht="18" customHeight="1">
      <c r="A71" s="776" t="str">
        <f>'C70'!$A$1</f>
        <v>70. koadroa. Erakunde publikoekiko jarduketen kopurua</v>
      </c>
    </row>
    <row r="72" spans="1:1" ht="18" customHeight="1">
      <c r="A72" s="776" t="str">
        <f>'C71'!$A$1</f>
        <v>71. koadroa. Entitate laguntzaileen zerrenda eta haietako bakoitzean aritu den pertsona operadoreen kopurua. PFEZaren kanpaina</v>
      </c>
    </row>
    <row r="73" spans="1:1" ht="18.75" customHeight="1">
      <c r="A73" s="776" t="str">
        <f>'C72'!$A$1</f>
        <v>72. koadroa. Tributuen kudeaketako entitate laguntzaileak. Entitate kopurua. Ordainketa kopurua eta aplikatutako zenbatekoak</v>
      </c>
    </row>
    <row r="74" spans="1:1" ht="18" customHeight="1">
      <c r="A74" s="776" t="str">
        <f>'C73'!$A$1</f>
        <v xml:space="preserve">73. koadroa. NFOren jardueraren adierazleak </v>
      </c>
    </row>
    <row r="75" spans="1:1">
      <c r="A75" s="776"/>
    </row>
  </sheetData>
  <printOptions horizontalCentered="1"/>
  <pageMargins left="0.23622047244094491" right="0.23622047244094491" top="0.31496062992125984" bottom="0.31496062992125984" header="0.31496062992125984" footer="0.31496062992125984"/>
  <pageSetup paperSize="9" scale="7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Normal="100" workbookViewId="0">
      <selection activeCell="C6" sqref="C6"/>
    </sheetView>
  </sheetViews>
  <sheetFormatPr baseColWidth="10" defaultColWidth="11.5546875" defaultRowHeight="14.4"/>
  <cols>
    <col min="1" max="1" width="44.33203125" style="356" bestFit="1" customWidth="1"/>
    <col min="2" max="3" width="10.6640625" style="356" customWidth="1"/>
    <col min="4" max="4" width="2.33203125" style="356" customWidth="1"/>
    <col min="5" max="6" width="10.6640625" style="356" customWidth="1"/>
    <col min="7" max="16384" width="11.5546875" style="356"/>
  </cols>
  <sheetData>
    <row r="1" spans="1:8" s="349" customFormat="1" ht="45" customHeight="1">
      <c r="A1" s="347" t="s">
        <v>95</v>
      </c>
      <c r="B1" s="347"/>
      <c r="C1" s="347"/>
      <c r="D1" s="347"/>
      <c r="E1" s="347"/>
      <c r="F1" s="347"/>
      <c r="G1" s="347"/>
      <c r="H1" s="348"/>
    </row>
    <row r="2" spans="1:8" s="16" customFormat="1" ht="15" customHeight="1" thickBot="1"/>
    <row r="3" spans="1:8" s="16" customFormat="1" ht="19.95" customHeight="1" thickBot="1">
      <c r="A3" s="34"/>
      <c r="B3" s="34"/>
      <c r="C3" s="34"/>
      <c r="E3" s="1122" t="s">
        <v>2</v>
      </c>
      <c r="F3" s="1123"/>
    </row>
    <row r="4" spans="1:8" ht="19.95" customHeight="1" thickBot="1">
      <c r="A4" s="349"/>
      <c r="B4" s="1024">
        <v>2019</v>
      </c>
      <c r="C4" s="1025">
        <v>2020</v>
      </c>
      <c r="E4" s="400" t="s">
        <v>52</v>
      </c>
      <c r="F4" s="401" t="s">
        <v>54</v>
      </c>
    </row>
    <row r="5" spans="1:8" ht="19.5" customHeight="1">
      <c r="A5" s="417" t="s">
        <v>96</v>
      </c>
      <c r="B5" s="1026">
        <v>217</v>
      </c>
      <c r="C5" s="418">
        <v>221</v>
      </c>
      <c r="E5" s="404">
        <f t="shared" ref="E5:E11" si="0">C5-B5</f>
        <v>4</v>
      </c>
      <c r="F5" s="405">
        <f t="shared" ref="F5:F11" si="1">(C5-B5)/B5</f>
        <v>1.8433179723502304E-2</v>
      </c>
    </row>
    <row r="6" spans="1:8" ht="19.5" customHeight="1">
      <c r="A6" s="419" t="s">
        <v>97</v>
      </c>
      <c r="B6" s="1027">
        <v>83</v>
      </c>
      <c r="C6" s="420">
        <v>87</v>
      </c>
      <c r="E6" s="382">
        <f t="shared" si="0"/>
        <v>4</v>
      </c>
      <c r="F6" s="369">
        <f t="shared" si="1"/>
        <v>4.8192771084337352E-2</v>
      </c>
    </row>
    <row r="7" spans="1:8" ht="19.5" customHeight="1">
      <c r="A7" s="421" t="s">
        <v>98</v>
      </c>
      <c r="B7" s="1027">
        <v>6</v>
      </c>
      <c r="C7" s="420">
        <v>6</v>
      </c>
      <c r="E7" s="382">
        <f t="shared" si="0"/>
        <v>0</v>
      </c>
      <c r="F7" s="434">
        <f t="shared" si="1"/>
        <v>0</v>
      </c>
    </row>
    <row r="8" spans="1:8" ht="19.5" customHeight="1">
      <c r="A8" s="421" t="s">
        <v>99</v>
      </c>
      <c r="B8" s="1027">
        <v>3</v>
      </c>
      <c r="C8" s="420">
        <v>3</v>
      </c>
      <c r="E8" s="382">
        <f t="shared" si="0"/>
        <v>0</v>
      </c>
      <c r="F8" s="434">
        <f t="shared" si="1"/>
        <v>0</v>
      </c>
    </row>
    <row r="9" spans="1:8" ht="19.5" customHeight="1">
      <c r="A9" s="421" t="s">
        <v>100</v>
      </c>
      <c r="B9" s="1027">
        <v>6</v>
      </c>
      <c r="C9" s="420">
        <v>6</v>
      </c>
      <c r="E9" s="382">
        <f t="shared" si="0"/>
        <v>0</v>
      </c>
      <c r="F9" s="434">
        <f t="shared" si="1"/>
        <v>0</v>
      </c>
    </row>
    <row r="10" spans="1:8" ht="19.5" customHeight="1" thickBot="1">
      <c r="A10" s="422" t="s">
        <v>101</v>
      </c>
      <c r="B10" s="1028">
        <v>3</v>
      </c>
      <c r="C10" s="423">
        <v>3</v>
      </c>
      <c r="E10" s="424">
        <f t="shared" si="0"/>
        <v>0</v>
      </c>
      <c r="F10" s="435">
        <f t="shared" si="1"/>
        <v>0</v>
      </c>
    </row>
    <row r="11" spans="1:8" ht="19.95" customHeight="1" thickBot="1">
      <c r="A11" s="425" t="s">
        <v>86</v>
      </c>
      <c r="B11" s="426">
        <f>SUM(B5:B10)</f>
        <v>318</v>
      </c>
      <c r="C11" s="426">
        <f>SUM(C5:C10)</f>
        <v>326</v>
      </c>
      <c r="E11" s="415">
        <f t="shared" si="0"/>
        <v>8</v>
      </c>
      <c r="F11" s="416">
        <f t="shared" si="1"/>
        <v>2.5157232704402517E-2</v>
      </c>
    </row>
    <row r="16" spans="1:8">
      <c r="A16" s="427"/>
    </row>
  </sheetData>
  <mergeCells count="1">
    <mergeCell ref="E3:F3"/>
  </mergeCells>
  <printOptions horizontalCentered="1"/>
  <pageMargins left="0" right="0" top="0.35433070866141736" bottom="0.31496062992125984" header="0" footer="0.1968503937007874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Normal="100" workbookViewId="0">
      <selection activeCell="C6" sqref="C6"/>
    </sheetView>
  </sheetViews>
  <sheetFormatPr baseColWidth="10" defaultColWidth="11.44140625" defaultRowHeight="13.2"/>
  <cols>
    <col min="1" max="1" width="27.6640625" style="8" customWidth="1"/>
    <col min="2" max="3" width="14.6640625" style="8" customWidth="1"/>
    <col min="4" max="4" width="2.33203125" style="8" customWidth="1"/>
    <col min="5" max="5" width="12.6640625" style="8" bestFit="1" customWidth="1"/>
    <col min="6" max="16384" width="11.44140625" style="8"/>
  </cols>
  <sheetData>
    <row r="1" spans="1:8" s="428" customFormat="1" ht="45" customHeight="1">
      <c r="A1" s="347" t="s">
        <v>102</v>
      </c>
      <c r="B1" s="347"/>
      <c r="C1" s="347"/>
      <c r="D1" s="347"/>
      <c r="E1" s="347"/>
      <c r="F1" s="347"/>
    </row>
    <row r="2" spans="1:8" s="349" customFormat="1" ht="15" customHeight="1" thickBot="1"/>
    <row r="3" spans="1:8" s="349" customFormat="1" ht="19.95" customHeight="1" thickBot="1">
      <c r="B3" s="1024">
        <v>2019</v>
      </c>
      <c r="C3" s="1025">
        <v>2020</v>
      </c>
      <c r="D3" s="429"/>
      <c r="E3" s="1122" t="s">
        <v>2</v>
      </c>
      <c r="F3" s="1123"/>
    </row>
    <row r="4" spans="1:8" s="356" customFormat="1" ht="27" customHeight="1" thickBot="1">
      <c r="A4" s="430"/>
      <c r="B4" s="431" t="s">
        <v>5</v>
      </c>
      <c r="C4" s="431" t="s">
        <v>5</v>
      </c>
      <c r="D4" s="349"/>
      <c r="E4" s="400" t="s">
        <v>5</v>
      </c>
      <c r="F4" s="378" t="s">
        <v>6</v>
      </c>
      <c r="G4" s="349"/>
      <c r="H4" s="349"/>
    </row>
    <row r="5" spans="1:8" s="356" customFormat="1" ht="19.95" customHeight="1">
      <c r="A5" s="39" t="s">
        <v>103</v>
      </c>
      <c r="B5" s="823">
        <v>5508404.9902772699</v>
      </c>
      <c r="C5" s="823">
        <v>5047688.4967532</v>
      </c>
      <c r="D5" s="432"/>
      <c r="E5" s="1029">
        <f>C5-B5</f>
        <v>-460716.4935240699</v>
      </c>
      <c r="F5" s="433">
        <f>(C5-B5)/B5</f>
        <v>-8.3638820010015158E-2</v>
      </c>
    </row>
    <row r="6" spans="1:8" s="356" customFormat="1" ht="19.95" customHeight="1">
      <c r="A6" s="40" t="s">
        <v>104</v>
      </c>
      <c r="B6" s="1032">
        <v>1567272.9948399998</v>
      </c>
      <c r="C6" s="1032">
        <v>1420609.8936200002</v>
      </c>
      <c r="D6" s="432"/>
      <c r="E6" s="1030">
        <f>C6-B6</f>
        <v>-146663.1012199996</v>
      </c>
      <c r="F6" s="434">
        <f>(C6-B6)/B6</f>
        <v>-9.3578528886074624E-2</v>
      </c>
    </row>
    <row r="7" spans="1:8" s="356" customFormat="1" ht="19.95" customHeight="1" thickBot="1">
      <c r="A7" s="41" t="s">
        <v>105</v>
      </c>
      <c r="B7" s="824">
        <v>3941131.99543727</v>
      </c>
      <c r="C7" s="824">
        <v>3627078.6031332007</v>
      </c>
      <c r="D7" s="432"/>
      <c r="E7" s="1031">
        <f>C7-B7</f>
        <v>-314053.39230406936</v>
      </c>
      <c r="F7" s="435">
        <f>(C7-B7)/B7</f>
        <v>-7.9686088328849547E-2</v>
      </c>
    </row>
    <row r="8" spans="1:8" s="349" customFormat="1" ht="14.4"/>
    <row r="9" spans="1:8" s="349" customFormat="1" ht="14.4"/>
    <row r="10" spans="1:8" s="349" customFormat="1" ht="14.4"/>
  </sheetData>
  <mergeCells count="1">
    <mergeCell ref="E3:F3"/>
  </mergeCells>
  <printOptions horizontalCentered="1"/>
  <pageMargins left="0" right="0" top="0.35433070866141736" bottom="0.31496062992125984" header="0"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Normal="100" workbookViewId="0">
      <selection activeCell="C6" sqref="C6"/>
    </sheetView>
  </sheetViews>
  <sheetFormatPr baseColWidth="10" defaultColWidth="11.44140625" defaultRowHeight="13.2"/>
  <cols>
    <col min="1" max="1" width="20.44140625" style="42" customWidth="1"/>
    <col min="2" max="13" width="11.6640625" style="42" customWidth="1"/>
    <col min="14" max="16384" width="11.44140625" style="42"/>
  </cols>
  <sheetData>
    <row r="1" spans="1:14" s="428" customFormat="1" ht="45" customHeight="1">
      <c r="A1" s="347" t="s">
        <v>106</v>
      </c>
      <c r="B1" s="347"/>
      <c r="C1" s="347"/>
      <c r="D1" s="347"/>
      <c r="E1" s="347"/>
      <c r="F1" s="347"/>
      <c r="G1" s="347"/>
      <c r="H1" s="347"/>
      <c r="I1" s="347"/>
    </row>
    <row r="2" spans="1:14" ht="15" customHeight="1">
      <c r="L2" s="52"/>
      <c r="M2" s="53"/>
    </row>
    <row r="3" spans="1:14">
      <c r="L3" s="52"/>
      <c r="M3" s="53"/>
      <c r="N3" s="54"/>
    </row>
    <row r="35" spans="1:15" ht="13.8" thickBot="1">
      <c r="A35" s="807"/>
    </row>
    <row r="36" spans="1:15" s="43" customFormat="1" ht="19.95" customHeight="1" thickBot="1">
      <c r="B36" s="436">
        <v>2007</v>
      </c>
      <c r="C36" s="437">
        <v>2008</v>
      </c>
      <c r="D36" s="436">
        <v>2009</v>
      </c>
      <c r="E36" s="437">
        <v>2010</v>
      </c>
      <c r="F36" s="436">
        <v>2011</v>
      </c>
      <c r="G36" s="437">
        <v>2012</v>
      </c>
      <c r="H36" s="436">
        <v>2013</v>
      </c>
      <c r="I36" s="437">
        <v>2014</v>
      </c>
      <c r="J36" s="436">
        <v>2015</v>
      </c>
      <c r="K36" s="438">
        <v>2016</v>
      </c>
      <c r="L36" s="438">
        <v>2017</v>
      </c>
      <c r="M36" s="438">
        <v>2018</v>
      </c>
      <c r="N36" s="438">
        <v>2019</v>
      </c>
      <c r="O36" s="438">
        <v>2020</v>
      </c>
    </row>
    <row r="37" spans="1:15" s="45" customFormat="1" ht="19.95" customHeight="1">
      <c r="A37" s="44" t="s">
        <v>103</v>
      </c>
      <c r="B37" s="253">
        <v>4569564.6942950003</v>
      </c>
      <c r="C37" s="254">
        <v>4310607.8166413335</v>
      </c>
      <c r="D37" s="253">
        <v>4068712.8816560996</v>
      </c>
      <c r="E37" s="254">
        <v>3954897.5947099994</v>
      </c>
      <c r="F37" s="253">
        <v>4034191.014140001</v>
      </c>
      <c r="G37" s="254">
        <v>4070844.3805172136</v>
      </c>
      <c r="H37" s="253">
        <v>4368385.4952831548</v>
      </c>
      <c r="I37" s="254">
        <v>4255033.6640033815</v>
      </c>
      <c r="J37" s="253">
        <v>4398741.824022294</v>
      </c>
      <c r="K37" s="255">
        <v>4563540.837909136</v>
      </c>
      <c r="L37" s="255">
        <v>4959181.2822870379</v>
      </c>
      <c r="M37" s="255">
        <v>5107259.0582420966</v>
      </c>
      <c r="N37" s="255">
        <v>5508404.9902772699</v>
      </c>
      <c r="O37" s="255">
        <v>5047688.4967532</v>
      </c>
    </row>
    <row r="38" spans="1:15" s="45" customFormat="1" ht="19.95" customHeight="1">
      <c r="A38" s="46" t="s">
        <v>104</v>
      </c>
      <c r="B38" s="256">
        <v>975947.18363299989</v>
      </c>
      <c r="C38" s="257">
        <v>1131418.4112130001</v>
      </c>
      <c r="D38" s="256">
        <v>1032557.03625</v>
      </c>
      <c r="E38" s="257">
        <v>1085991.9175</v>
      </c>
      <c r="F38" s="256">
        <v>891687.28760599997</v>
      </c>
      <c r="G38" s="257">
        <v>1092254.5549000001</v>
      </c>
      <c r="H38" s="256">
        <v>1461255.496945</v>
      </c>
      <c r="I38" s="257">
        <v>1247467.96845</v>
      </c>
      <c r="J38" s="256">
        <v>1200312.0317500001</v>
      </c>
      <c r="K38" s="258">
        <v>1313808.9812799999</v>
      </c>
      <c r="L38" s="258">
        <v>1276510.16967</v>
      </c>
      <c r="M38" s="258">
        <v>1624305.46783</v>
      </c>
      <c r="N38" s="258">
        <v>1567272.9948399998</v>
      </c>
      <c r="O38" s="258">
        <v>1420609.8936200002</v>
      </c>
    </row>
    <row r="39" spans="1:15" s="45" customFormat="1" ht="19.95" customHeight="1" thickBot="1">
      <c r="A39" s="47" t="s">
        <v>105</v>
      </c>
      <c r="B39" s="259">
        <f t="shared" ref="B39:K39" si="0">B37-B38</f>
        <v>3593617.5106620006</v>
      </c>
      <c r="C39" s="260">
        <f t="shared" si="0"/>
        <v>3179189.4054283332</v>
      </c>
      <c r="D39" s="259">
        <f t="shared" si="0"/>
        <v>3036155.8454060997</v>
      </c>
      <c r="E39" s="260">
        <f t="shared" si="0"/>
        <v>2868905.6772099994</v>
      </c>
      <c r="F39" s="259">
        <f t="shared" si="0"/>
        <v>3142503.7265340011</v>
      </c>
      <c r="G39" s="260">
        <f t="shared" si="0"/>
        <v>2978589.8256172137</v>
      </c>
      <c r="H39" s="259">
        <f t="shared" si="0"/>
        <v>2907129.9983381545</v>
      </c>
      <c r="I39" s="260">
        <f t="shared" si="0"/>
        <v>3007565.6955533815</v>
      </c>
      <c r="J39" s="259">
        <f t="shared" si="0"/>
        <v>3198429.7922722939</v>
      </c>
      <c r="K39" s="261">
        <f t="shared" si="0"/>
        <v>3249731.856629136</v>
      </c>
      <c r="L39" s="261">
        <v>3682671.1126170363</v>
      </c>
      <c r="M39" s="261">
        <v>3482953.5904120966</v>
      </c>
      <c r="N39" s="261">
        <v>3941131.99543727</v>
      </c>
      <c r="O39" s="261">
        <v>3627078.6031332007</v>
      </c>
    </row>
    <row r="40" spans="1:15" s="45" customFormat="1" ht="19.95" customHeight="1" thickBot="1">
      <c r="A40" s="48" t="s">
        <v>107</v>
      </c>
      <c r="B40" s="50">
        <v>7.689152382706399E-2</v>
      </c>
      <c r="C40" s="49">
        <f t="shared" ref="C40:M40" si="1">C39/B39-1</f>
        <v>-0.11532337651519387</v>
      </c>
      <c r="D40" s="50">
        <f t="shared" si="1"/>
        <v>-4.4990575200713034E-2</v>
      </c>
      <c r="E40" s="49">
        <f t="shared" si="1"/>
        <v>-5.5086160497709868E-2</v>
      </c>
      <c r="F40" s="50">
        <f t="shared" si="1"/>
        <v>9.5366693822459325E-2</v>
      </c>
      <c r="G40" s="49">
        <f>G39/F39-1</f>
        <v>-5.2160288477231087E-2</v>
      </c>
      <c r="H40" s="50">
        <f t="shared" si="1"/>
        <v>-2.3991160738035311E-2</v>
      </c>
      <c r="I40" s="49">
        <f t="shared" si="1"/>
        <v>3.4548058488144795E-2</v>
      </c>
      <c r="J40" s="50">
        <f t="shared" si="1"/>
        <v>6.3461322557675448E-2</v>
      </c>
      <c r="K40" s="51">
        <f t="shared" si="1"/>
        <v>1.6039765662761329E-2</v>
      </c>
      <c r="L40" s="51">
        <f t="shared" si="1"/>
        <v>0.13322307042187087</v>
      </c>
      <c r="M40" s="51">
        <f t="shared" si="1"/>
        <v>-5.4231701962387135E-2</v>
      </c>
      <c r="N40" s="51">
        <f>N39/M39-1</f>
        <v>0.13154881141294861</v>
      </c>
      <c r="O40" s="51">
        <f>O39/N39-1</f>
        <v>-7.9686088328849491E-2</v>
      </c>
    </row>
  </sheetData>
  <printOptions horizontalCentered="1"/>
  <pageMargins left="0" right="0" top="0.35433070866141736" bottom="0.31496062992125984" header="0" footer="0.19685039370078741"/>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Normal="100" workbookViewId="0">
      <selection activeCell="C6" sqref="C6"/>
    </sheetView>
  </sheetViews>
  <sheetFormatPr baseColWidth="10" defaultColWidth="11.5546875" defaultRowHeight="13.2"/>
  <cols>
    <col min="1" max="1" width="41.109375" style="439" customWidth="1"/>
    <col min="2" max="2" width="13.6640625" style="440" customWidth="1"/>
    <col min="3" max="3" width="10.33203125" style="440" customWidth="1"/>
    <col min="4" max="4" width="13" style="440" customWidth="1"/>
    <col min="5" max="5" width="10" style="441" customWidth="1"/>
    <col min="6" max="6" width="2.33203125" style="8" customWidth="1"/>
    <col min="7" max="7" width="12.33203125" style="8" customWidth="1"/>
    <col min="8" max="8" width="10.33203125" style="8" customWidth="1"/>
    <col min="9" max="16384" width="11.5546875" style="439"/>
  </cols>
  <sheetData>
    <row r="1" spans="1:8" s="428" customFormat="1" ht="45" customHeight="1">
      <c r="A1" s="347" t="s">
        <v>108</v>
      </c>
      <c r="B1" s="347"/>
      <c r="C1" s="347"/>
      <c r="D1" s="347"/>
      <c r="E1" s="347"/>
      <c r="F1" s="347"/>
      <c r="G1" s="347"/>
      <c r="H1" s="347"/>
    </row>
    <row r="2" spans="1:8" ht="15" customHeight="1" thickBot="1">
      <c r="F2" s="442"/>
      <c r="G2" s="356"/>
      <c r="H2" s="356"/>
    </row>
    <row r="3" spans="1:8" ht="19.95" customHeight="1" thickBot="1">
      <c r="A3" s="443"/>
      <c r="B3" s="1120">
        <v>2019</v>
      </c>
      <c r="C3" s="1121"/>
      <c r="D3" s="1120">
        <v>2020</v>
      </c>
      <c r="E3" s="1121"/>
      <c r="F3" s="429"/>
      <c r="G3" s="1122" t="s">
        <v>2</v>
      </c>
      <c r="H3" s="1123"/>
    </row>
    <row r="4" spans="1:8" ht="27" customHeight="1" thickBot="1">
      <c r="A4" s="444"/>
      <c r="B4" s="360" t="s">
        <v>5</v>
      </c>
      <c r="C4" s="378" t="s">
        <v>109</v>
      </c>
      <c r="D4" s="360" t="s">
        <v>5</v>
      </c>
      <c r="E4" s="378" t="s">
        <v>109</v>
      </c>
      <c r="F4" s="349"/>
      <c r="G4" s="445" t="s">
        <v>5</v>
      </c>
      <c r="H4" s="378" t="s">
        <v>6</v>
      </c>
    </row>
    <row r="5" spans="1:8" ht="15" customHeight="1">
      <c r="A5" s="446" t="s">
        <v>110</v>
      </c>
      <c r="B5" s="447">
        <v>1360185.9464304163</v>
      </c>
      <c r="C5" s="448">
        <f>B5/$B$59</f>
        <v>0.24692918346258896</v>
      </c>
      <c r="D5" s="447">
        <v>1383083.2886980399</v>
      </c>
      <c r="E5" s="448">
        <f t="shared" ref="E5:E59" si="0">D5/$D$59</f>
        <v>0.2740032966748388</v>
      </c>
      <c r="F5" s="432"/>
      <c r="G5" s="449">
        <f>(D5-B5)</f>
        <v>22897.342267623637</v>
      </c>
      <c r="H5" s="450">
        <f>(D5-B5)/B5</f>
        <v>1.6833979447967343E-2</v>
      </c>
    </row>
    <row r="6" spans="1:8" ht="15" customHeight="1">
      <c r="A6" s="451" t="s">
        <v>111</v>
      </c>
      <c r="B6" s="449">
        <v>92951.225386192789</v>
      </c>
      <c r="C6" s="450">
        <f t="shared" ref="C6:C59" si="1">B6/$B$59</f>
        <v>1.6874435621610683E-2</v>
      </c>
      <c r="D6" s="449">
        <v>84930.2708866373</v>
      </c>
      <c r="E6" s="450">
        <f t="shared" si="0"/>
        <v>1.6825576883610482E-2</v>
      </c>
      <c r="F6" s="432"/>
      <c r="G6" s="449">
        <f t="shared" ref="G6:G59" si="2">(D6-B6)</f>
        <v>-8020.9544995554897</v>
      </c>
      <c r="H6" s="450">
        <f t="shared" ref="H6:H59" si="3">(D6-B6)/B6</f>
        <v>-8.6292079165499011E-2</v>
      </c>
    </row>
    <row r="7" spans="1:8" ht="15" customHeight="1">
      <c r="A7" s="451" t="s">
        <v>112</v>
      </c>
      <c r="B7" s="449">
        <v>52226.179111873847</v>
      </c>
      <c r="C7" s="450">
        <f t="shared" si="1"/>
        <v>9.4811799793328207E-3</v>
      </c>
      <c r="D7" s="449">
        <v>42433.903891849797</v>
      </c>
      <c r="E7" s="450">
        <f t="shared" si="0"/>
        <v>8.4066011440968071E-3</v>
      </c>
      <c r="F7" s="432"/>
      <c r="G7" s="449">
        <f t="shared" si="2"/>
        <v>-9792.2752200240502</v>
      </c>
      <c r="H7" s="450">
        <f t="shared" si="3"/>
        <v>-0.18749744642524949</v>
      </c>
    </row>
    <row r="8" spans="1:8" ht="15" customHeight="1">
      <c r="A8" s="451" t="s">
        <v>113</v>
      </c>
      <c r="B8" s="449">
        <v>219101.75013476206</v>
      </c>
      <c r="C8" s="450">
        <f t="shared" si="1"/>
        <v>3.977589711023289E-2</v>
      </c>
      <c r="D8" s="449">
        <v>227518.16657840199</v>
      </c>
      <c r="E8" s="450">
        <f t="shared" si="0"/>
        <v>4.5073733596030556E-2</v>
      </c>
      <c r="F8" s="349"/>
      <c r="G8" s="449">
        <f t="shared" si="2"/>
        <v>8416.4164436399296</v>
      </c>
      <c r="H8" s="450">
        <f t="shared" si="3"/>
        <v>3.8413278024768301E-2</v>
      </c>
    </row>
    <row r="9" spans="1:8" ht="15" customHeight="1">
      <c r="A9" s="451" t="s">
        <v>114</v>
      </c>
      <c r="B9" s="449">
        <v>18.710620000000002</v>
      </c>
      <c r="C9" s="450">
        <f t="shared" si="1"/>
        <v>3.3967400786662549E-6</v>
      </c>
      <c r="D9" s="449">
        <v>11.0096259908733</v>
      </c>
      <c r="E9" s="450">
        <f t="shared" si="0"/>
        <v>2.1811223093411871E-6</v>
      </c>
      <c r="F9" s="349"/>
      <c r="G9" s="449">
        <f t="shared" si="2"/>
        <v>-7.7009940091267026</v>
      </c>
      <c r="H9" s="450">
        <f t="shared" si="3"/>
        <v>-0.41158411688798668</v>
      </c>
    </row>
    <row r="10" spans="1:8" ht="15" customHeight="1">
      <c r="A10" s="451" t="s">
        <v>115</v>
      </c>
      <c r="B10" s="449">
        <v>0</v>
      </c>
      <c r="C10" s="450">
        <f t="shared" si="1"/>
        <v>0</v>
      </c>
      <c r="D10" s="449">
        <v>1.74871</v>
      </c>
      <c r="E10" s="450">
        <f t="shared" si="0"/>
        <v>3.4643778060488716E-7</v>
      </c>
      <c r="F10" s="349"/>
      <c r="G10" s="449">
        <f t="shared" si="2"/>
        <v>1.74871</v>
      </c>
      <c r="H10" s="450"/>
    </row>
    <row r="11" spans="1:8" ht="15" customHeight="1">
      <c r="A11" s="452" t="s">
        <v>116</v>
      </c>
      <c r="B11" s="453">
        <f>SUM(B5:B10)</f>
        <v>1724483.8116832452</v>
      </c>
      <c r="C11" s="454">
        <f t="shared" si="1"/>
        <v>0.31306409291384407</v>
      </c>
      <c r="D11" s="453">
        <f>SUM(D5:D10)</f>
        <v>1737978.3883909199</v>
      </c>
      <c r="E11" s="454">
        <f t="shared" si="0"/>
        <v>0.34431173585866659</v>
      </c>
      <c r="F11" s="349"/>
      <c r="G11" s="453">
        <f t="shared" si="2"/>
        <v>13494.576707674656</v>
      </c>
      <c r="H11" s="454">
        <f t="shared" si="3"/>
        <v>7.8252846540222271E-3</v>
      </c>
    </row>
    <row r="12" spans="1:8" ht="15" customHeight="1">
      <c r="A12" s="451" t="s">
        <v>111</v>
      </c>
      <c r="B12" s="449">
        <v>39747.30985989605</v>
      </c>
      <c r="C12" s="450">
        <f t="shared" si="1"/>
        <v>7.2157566355511094E-3</v>
      </c>
      <c r="D12" s="449">
        <v>36398.687522844499</v>
      </c>
      <c r="E12" s="450">
        <f t="shared" si="0"/>
        <v>7.2109615215473384E-3</v>
      </c>
      <c r="F12" s="349"/>
      <c r="G12" s="449">
        <f t="shared" si="2"/>
        <v>-3348.6223370515509</v>
      </c>
      <c r="H12" s="450">
        <f t="shared" si="3"/>
        <v>-8.424777296513894E-2</v>
      </c>
    </row>
    <row r="13" spans="1:8" ht="15" customHeight="1">
      <c r="A13" s="451" t="s">
        <v>117</v>
      </c>
      <c r="B13" s="449">
        <v>140563.55659204113</v>
      </c>
      <c r="C13" s="450">
        <f t="shared" si="1"/>
        <v>2.5518014169282382E-2</v>
      </c>
      <c r="D13" s="449">
        <v>112101.78162174999</v>
      </c>
      <c r="E13" s="450">
        <f t="shared" si="0"/>
        <v>2.2208537966210976E-2</v>
      </c>
      <c r="G13" s="449">
        <f t="shared" si="2"/>
        <v>-28461.774970291139</v>
      </c>
      <c r="H13" s="450">
        <f t="shared" si="3"/>
        <v>-0.20248331545064702</v>
      </c>
    </row>
    <row r="14" spans="1:8" ht="15" customHeight="1">
      <c r="A14" s="451" t="s">
        <v>113</v>
      </c>
      <c r="B14" s="449">
        <v>204526.11738440054</v>
      </c>
      <c r="C14" s="450">
        <f t="shared" si="1"/>
        <v>3.7129825738195329E-2</v>
      </c>
      <c r="D14" s="449">
        <v>195065.36244157999</v>
      </c>
      <c r="E14" s="450">
        <f t="shared" si="0"/>
        <v>3.8644492933161523E-2</v>
      </c>
      <c r="G14" s="449">
        <f t="shared" si="2"/>
        <v>-9460.754942820553</v>
      </c>
      <c r="H14" s="450">
        <f t="shared" si="3"/>
        <v>-4.6256952724719039E-2</v>
      </c>
    </row>
    <row r="15" spans="1:8" ht="15" customHeight="1">
      <c r="A15" s="452" t="s">
        <v>118</v>
      </c>
      <c r="B15" s="453">
        <f>SUM(B12:B14)</f>
        <v>384836.98383633769</v>
      </c>
      <c r="C15" s="454">
        <f t="shared" si="1"/>
        <v>6.9863596543028816E-2</v>
      </c>
      <c r="D15" s="453">
        <f>SUM(D12:D14)</f>
        <v>343565.83158617449</v>
      </c>
      <c r="E15" s="454">
        <f t="shared" si="0"/>
        <v>6.806399242091983E-2</v>
      </c>
      <c r="G15" s="453">
        <f t="shared" si="2"/>
        <v>-41271.152250163199</v>
      </c>
      <c r="H15" s="454">
        <f t="shared" si="3"/>
        <v>-0.10724320682160546</v>
      </c>
    </row>
    <row r="16" spans="1:8" ht="15" customHeight="1">
      <c r="A16" s="451" t="s">
        <v>119</v>
      </c>
      <c r="B16" s="449">
        <v>10416.529976691538</v>
      </c>
      <c r="C16" s="450">
        <f t="shared" si="1"/>
        <v>1.8910247149723854E-3</v>
      </c>
      <c r="D16" s="449">
        <v>6280.3281810455501</v>
      </c>
      <c r="E16" s="450">
        <f t="shared" si="0"/>
        <v>1.2441988417243274E-3</v>
      </c>
      <c r="G16" s="449">
        <f t="shared" si="2"/>
        <v>-4136.2017956459877</v>
      </c>
      <c r="H16" s="450">
        <f t="shared" si="3"/>
        <v>-0.39708058296777576</v>
      </c>
    </row>
    <row r="17" spans="1:8" ht="15" customHeight="1">
      <c r="A17" s="451" t="s">
        <v>120</v>
      </c>
      <c r="B17" s="449">
        <v>50214.683644782024</v>
      </c>
      <c r="C17" s="450">
        <f t="shared" si="1"/>
        <v>9.1160115738429821E-3</v>
      </c>
      <c r="D17" s="449">
        <v>60020.911667758999</v>
      </c>
      <c r="E17" s="450">
        <f t="shared" si="0"/>
        <v>1.189077172776527E-2</v>
      </c>
      <c r="G17" s="449">
        <f t="shared" si="2"/>
        <v>9806.2280229769749</v>
      </c>
      <c r="H17" s="450">
        <f t="shared" si="3"/>
        <v>0.19528606597118278</v>
      </c>
    </row>
    <row r="18" spans="1:8" ht="15" customHeight="1">
      <c r="A18" s="451" t="s">
        <v>16</v>
      </c>
      <c r="B18" s="449">
        <v>40654.107669721619</v>
      </c>
      <c r="C18" s="450">
        <f t="shared" si="1"/>
        <v>7.3803773944506705E-3</v>
      </c>
      <c r="D18" s="449">
        <v>43582.795058902397</v>
      </c>
      <c r="E18" s="450">
        <f t="shared" si="0"/>
        <v>8.6342085267218632E-3</v>
      </c>
      <c r="G18" s="449">
        <f t="shared" si="2"/>
        <v>2928.6873891807772</v>
      </c>
      <c r="H18" s="450">
        <f t="shared" si="3"/>
        <v>7.2039150704616403E-2</v>
      </c>
    </row>
    <row r="19" spans="1:8" ht="15" customHeight="1">
      <c r="A19" s="451" t="s">
        <v>121</v>
      </c>
      <c r="B19" s="449">
        <v>5240.9285200000004</v>
      </c>
      <c r="C19" s="450">
        <f t="shared" si="1"/>
        <v>9.5144211967903886E-4</v>
      </c>
      <c r="D19" s="449">
        <v>5592.5198304446103</v>
      </c>
      <c r="E19" s="450">
        <f t="shared" si="0"/>
        <v>1.1079367980099907E-3</v>
      </c>
      <c r="G19" s="449">
        <f t="shared" si="2"/>
        <v>351.59131044460992</v>
      </c>
      <c r="H19" s="450">
        <f t="shared" si="3"/>
        <v>6.7085690847126817E-2</v>
      </c>
    </row>
    <row r="20" spans="1:8" ht="15" customHeight="1">
      <c r="A20" s="451" t="s">
        <v>122</v>
      </c>
      <c r="B20" s="449">
        <v>3644.1219999999994</v>
      </c>
      <c r="C20" s="450">
        <f t="shared" si="1"/>
        <v>6.6155665867563063E-4</v>
      </c>
      <c r="D20" s="449">
        <v>2524.7143999999998</v>
      </c>
      <c r="E20" s="450">
        <f t="shared" si="0"/>
        <v>5.0017238615733843E-4</v>
      </c>
      <c r="G20" s="449">
        <f t="shared" si="2"/>
        <v>-1119.4075999999995</v>
      </c>
      <c r="H20" s="450">
        <f t="shared" si="3"/>
        <v>-0.30718170247867654</v>
      </c>
    </row>
    <row r="21" spans="1:8" ht="15" customHeight="1">
      <c r="A21" s="451" t="s">
        <v>123</v>
      </c>
      <c r="B21" s="449"/>
      <c r="C21" s="450"/>
      <c r="D21" s="449"/>
      <c r="E21" s="450"/>
      <c r="G21" s="449"/>
      <c r="H21" s="450"/>
    </row>
    <row r="22" spans="1:8" ht="15" customHeight="1">
      <c r="A22" s="451" t="s">
        <v>124</v>
      </c>
      <c r="B22" s="449">
        <v>1696.6395012883193</v>
      </c>
      <c r="C22" s="450">
        <f t="shared" si="1"/>
        <v>3.0800921578624124E-4</v>
      </c>
      <c r="D22" s="449">
        <v>2030.5928269224501</v>
      </c>
      <c r="E22" s="450">
        <f t="shared" si="0"/>
        <v>4.0228172325383702E-4</v>
      </c>
      <c r="G22" s="449">
        <f t="shared" si="2"/>
        <v>333.95332563413081</v>
      </c>
      <c r="H22" s="450">
        <f t="shared" si="3"/>
        <v>0.19683222356932517</v>
      </c>
    </row>
    <row r="23" spans="1:8" ht="15" customHeight="1">
      <c r="A23" s="451" t="s">
        <v>125</v>
      </c>
      <c r="B23" s="449">
        <v>59197.377841722431</v>
      </c>
      <c r="C23" s="450">
        <f t="shared" si="1"/>
        <v>1.0746736659016551E-2</v>
      </c>
      <c r="D23" s="449">
        <v>30485.573457755399</v>
      </c>
      <c r="E23" s="450">
        <f t="shared" si="0"/>
        <v>6.039511645253951E-3</v>
      </c>
      <c r="G23" s="449">
        <f t="shared" si="2"/>
        <v>-28711.804383967032</v>
      </c>
      <c r="H23" s="450">
        <f t="shared" si="3"/>
        <v>-0.48501817868917318</v>
      </c>
    </row>
    <row r="24" spans="1:8" ht="15" customHeight="1">
      <c r="A24" s="455" t="s">
        <v>126</v>
      </c>
      <c r="B24" s="456">
        <f>SUM(B16:B23)+B11+B15</f>
        <v>2280385.184673789</v>
      </c>
      <c r="C24" s="457">
        <f t="shared" si="1"/>
        <v>0.41398284779329642</v>
      </c>
      <c r="D24" s="456">
        <f>SUM(D16:D23)+D11+D15</f>
        <v>2232061.6553999237</v>
      </c>
      <c r="E24" s="457">
        <f t="shared" si="0"/>
        <v>0.44219480992847299</v>
      </c>
      <c r="G24" s="456">
        <f t="shared" si="2"/>
        <v>-48323.529273865279</v>
      </c>
      <c r="H24" s="457">
        <f t="shared" si="3"/>
        <v>-2.1190950370420864E-2</v>
      </c>
    </row>
    <row r="25" spans="1:8" ht="15" customHeight="1">
      <c r="A25" s="452" t="s">
        <v>127</v>
      </c>
      <c r="B25" s="453">
        <v>1464528.6151674495</v>
      </c>
      <c r="C25" s="454">
        <f t="shared" si="1"/>
        <v>0.26587163030903643</v>
      </c>
      <c r="D25" s="453">
        <v>1413894.90507686</v>
      </c>
      <c r="E25" s="454">
        <f t="shared" si="0"/>
        <v>0.28010740084026797</v>
      </c>
      <c r="G25" s="453">
        <f t="shared" si="2"/>
        <v>-50633.710090589477</v>
      </c>
      <c r="H25" s="454">
        <f t="shared" si="3"/>
        <v>-3.4573383931320575E-2</v>
      </c>
    </row>
    <row r="26" spans="1:8" ht="15" customHeight="1">
      <c r="A26" s="451" t="s">
        <v>128</v>
      </c>
      <c r="B26" s="449">
        <v>49728.198055188222</v>
      </c>
      <c r="C26" s="450">
        <f t="shared" si="1"/>
        <v>9.0276946126804525E-3</v>
      </c>
      <c r="D26" s="449">
        <v>36621.969391702602</v>
      </c>
      <c r="E26" s="450">
        <f t="shared" si="0"/>
        <v>7.2551960001610094E-3</v>
      </c>
      <c r="G26" s="449">
        <f t="shared" si="2"/>
        <v>-13106.228663485621</v>
      </c>
      <c r="H26" s="450">
        <f t="shared" si="3"/>
        <v>-0.2635572809000713</v>
      </c>
    </row>
    <row r="27" spans="1:8" ht="15" customHeight="1">
      <c r="A27" s="451" t="s">
        <v>129</v>
      </c>
      <c r="B27" s="449">
        <v>185.1297216268668</v>
      </c>
      <c r="C27" s="450">
        <f t="shared" si="1"/>
        <v>3.3608589410842901E-5</v>
      </c>
      <c r="D27" s="449">
        <v>158.755564335538</v>
      </c>
      <c r="E27" s="450">
        <f t="shared" si="0"/>
        <v>3.1451141336802648E-5</v>
      </c>
      <c r="G27" s="449">
        <f t="shared" si="2"/>
        <v>-26.3741572913288</v>
      </c>
      <c r="H27" s="450">
        <f t="shared" si="3"/>
        <v>-0.14246311753488464</v>
      </c>
    </row>
    <row r="28" spans="1:8" ht="15" customHeight="1">
      <c r="A28" s="451" t="s">
        <v>130</v>
      </c>
      <c r="B28" s="449">
        <v>411.23502929118547</v>
      </c>
      <c r="C28" s="450">
        <f t="shared" si="1"/>
        <v>7.4655917641684816E-5</v>
      </c>
      <c r="D28" s="449">
        <v>128.23366398227199</v>
      </c>
      <c r="E28" s="450">
        <f t="shared" si="0"/>
        <v>2.5404432952777284E-5</v>
      </c>
      <c r="G28" s="449">
        <f t="shared" si="2"/>
        <v>-283.00136530891348</v>
      </c>
      <c r="H28" s="450">
        <f t="shared" si="3"/>
        <v>-0.6881742681227847</v>
      </c>
    </row>
    <row r="29" spans="1:8" ht="15" customHeight="1">
      <c r="A29" s="451" t="s">
        <v>131</v>
      </c>
      <c r="B29" s="449">
        <v>9653.5723518162722</v>
      </c>
      <c r="C29" s="450">
        <f t="shared" si="1"/>
        <v>1.7525168118276565E-3</v>
      </c>
      <c r="D29" s="449">
        <v>5486.90504828539</v>
      </c>
      <c r="E29" s="450">
        <f t="shared" si="0"/>
        <v>1.0870134026326503E-3</v>
      </c>
      <c r="G29" s="449">
        <f t="shared" si="2"/>
        <v>-4166.6673035308822</v>
      </c>
      <c r="H29" s="450">
        <f t="shared" si="3"/>
        <v>-0.43161921324875596</v>
      </c>
    </row>
    <row r="30" spans="1:8" ht="15" customHeight="1">
      <c r="A30" s="451" t="s">
        <v>132</v>
      </c>
      <c r="B30" s="449">
        <v>234218.57304420133</v>
      </c>
      <c r="C30" s="450">
        <f t="shared" si="1"/>
        <v>4.2520216552271298E-2</v>
      </c>
      <c r="D30" s="449">
        <v>195995.965628929</v>
      </c>
      <c r="E30" s="450">
        <f t="shared" si="0"/>
        <v>3.8828855178959294E-2</v>
      </c>
      <c r="G30" s="449">
        <f t="shared" si="2"/>
        <v>-38222.60741527233</v>
      </c>
      <c r="H30" s="450">
        <f t="shared" si="3"/>
        <v>-0.16319204287893524</v>
      </c>
    </row>
    <row r="31" spans="1:8" ht="15" customHeight="1">
      <c r="A31" s="451" t="s">
        <v>133</v>
      </c>
      <c r="B31" s="449">
        <v>23768.020745686361</v>
      </c>
      <c r="C31" s="450">
        <f t="shared" si="1"/>
        <v>4.3148644276589368E-3</v>
      </c>
      <c r="D31" s="449">
        <v>20281.631052252898</v>
      </c>
      <c r="E31" s="450">
        <f t="shared" si="0"/>
        <v>4.0180036991780549E-3</v>
      </c>
      <c r="G31" s="449">
        <f t="shared" si="2"/>
        <v>-3486.3896934334625</v>
      </c>
      <c r="H31" s="450">
        <f t="shared" si="3"/>
        <v>-0.14668405630982986</v>
      </c>
    </row>
    <row r="32" spans="1:8" ht="15" customHeight="1">
      <c r="A32" s="451" t="s">
        <v>134</v>
      </c>
      <c r="B32" s="449">
        <v>145367.92374999999</v>
      </c>
      <c r="C32" s="450">
        <f t="shared" si="1"/>
        <v>2.6390202609754516E-2</v>
      </c>
      <c r="D32" s="449">
        <v>129278.16996</v>
      </c>
      <c r="E32" s="450">
        <f t="shared" si="0"/>
        <v>2.5611360535253869E-2</v>
      </c>
      <c r="G32" s="449">
        <f t="shared" si="2"/>
        <v>-16089.753789999988</v>
      </c>
      <c r="H32" s="450">
        <f t="shared" si="3"/>
        <v>-0.11068297169649841</v>
      </c>
    </row>
    <row r="33" spans="1:8" ht="15" customHeight="1">
      <c r="A33" s="452" t="s">
        <v>135</v>
      </c>
      <c r="B33" s="453">
        <f>SUM(B26:B32)</f>
        <v>463332.6526978102</v>
      </c>
      <c r="C33" s="454">
        <f t="shared" si="1"/>
        <v>8.4113759521245376E-2</v>
      </c>
      <c r="D33" s="453">
        <f>SUM(D26:D32)</f>
        <v>387951.63030948769</v>
      </c>
      <c r="E33" s="454">
        <f t="shared" si="0"/>
        <v>7.6857284390474456E-2</v>
      </c>
      <c r="G33" s="453">
        <f t="shared" si="2"/>
        <v>-75381.022388322512</v>
      </c>
      <c r="H33" s="454">
        <f t="shared" si="3"/>
        <v>-0.16269309307126839</v>
      </c>
    </row>
    <row r="34" spans="1:8" ht="15" customHeight="1">
      <c r="A34" s="451" t="s">
        <v>136</v>
      </c>
      <c r="B34" s="449">
        <v>1053354.40433</v>
      </c>
      <c r="C34" s="450">
        <f t="shared" si="1"/>
        <v>0.19122675369535216</v>
      </c>
      <c r="D34" s="449">
        <v>785795.20197000005</v>
      </c>
      <c r="E34" s="450">
        <f t="shared" si="0"/>
        <v>0.15567426604780429</v>
      </c>
      <c r="G34" s="449">
        <f t="shared" si="2"/>
        <v>-267559.20236</v>
      </c>
      <c r="H34" s="450">
        <f t="shared" si="3"/>
        <v>-0.2540068197941267</v>
      </c>
    </row>
    <row r="35" spans="1:8" ht="15" customHeight="1">
      <c r="A35" s="451" t="s">
        <v>137</v>
      </c>
      <c r="B35" s="449"/>
      <c r="C35" s="450"/>
      <c r="D35" s="449"/>
      <c r="E35" s="450"/>
      <c r="G35" s="449"/>
      <c r="H35" s="450"/>
    </row>
    <row r="36" spans="1:8" ht="15" customHeight="1">
      <c r="A36" s="451" t="s">
        <v>138</v>
      </c>
      <c r="B36" s="449">
        <v>5867.3705399999999</v>
      </c>
      <c r="C36" s="450">
        <f t="shared" si="1"/>
        <v>1.0651668768647787E-3</v>
      </c>
      <c r="D36" s="449">
        <v>4995.7904900000003</v>
      </c>
      <c r="E36" s="450">
        <f t="shared" si="0"/>
        <v>9.8971846087836271E-4</v>
      </c>
      <c r="G36" s="449">
        <f t="shared" si="2"/>
        <v>-871.58004999999957</v>
      </c>
      <c r="H36" s="450">
        <f t="shared" si="3"/>
        <v>-0.14854695882220514</v>
      </c>
    </row>
    <row r="37" spans="1:8" ht="15" customHeight="1">
      <c r="A37" s="451" t="s">
        <v>139</v>
      </c>
      <c r="B37" s="449">
        <v>103178.83014000001</v>
      </c>
      <c r="C37" s="450">
        <f t="shared" si="1"/>
        <v>1.8731162709008882E-2</v>
      </c>
      <c r="D37" s="449">
        <v>88966.95435</v>
      </c>
      <c r="E37" s="450">
        <f t="shared" si="0"/>
        <v>1.7625286189356902E-2</v>
      </c>
      <c r="G37" s="449">
        <f t="shared" si="2"/>
        <v>-14211.875790000006</v>
      </c>
      <c r="H37" s="450">
        <f t="shared" si="3"/>
        <v>-0.13774022995527641</v>
      </c>
    </row>
    <row r="38" spans="1:8" ht="15" customHeight="1">
      <c r="A38" s="451" t="s">
        <v>140</v>
      </c>
      <c r="B38" s="449">
        <v>8666.0004900000022</v>
      </c>
      <c r="C38" s="450">
        <f t="shared" si="1"/>
        <v>1.5732322705567432E-3</v>
      </c>
      <c r="D38" s="449">
        <v>17615.792130000002</v>
      </c>
      <c r="E38" s="450">
        <f t="shared" si="0"/>
        <v>3.489873065925304E-3</v>
      </c>
      <c r="G38" s="449">
        <f t="shared" si="2"/>
        <v>8949.7916399999995</v>
      </c>
      <c r="H38" s="450">
        <f t="shared" si="3"/>
        <v>1.0327476498907973</v>
      </c>
    </row>
    <row r="39" spans="1:8" ht="15" customHeight="1">
      <c r="A39" s="452" t="s">
        <v>141</v>
      </c>
      <c r="B39" s="453">
        <f>SUM(B34:B38)</f>
        <v>1171066.6055000001</v>
      </c>
      <c r="C39" s="454">
        <f t="shared" si="1"/>
        <v>0.21259631555178257</v>
      </c>
      <c r="D39" s="453">
        <f>SUM(D34:D38)</f>
        <v>897373.73894000007</v>
      </c>
      <c r="E39" s="454">
        <f t="shared" si="0"/>
        <v>0.17777914376396489</v>
      </c>
      <c r="G39" s="453">
        <f t="shared" si="2"/>
        <v>-273692.86655999999</v>
      </c>
      <c r="H39" s="454">
        <f t="shared" si="3"/>
        <v>-0.23371246799676587</v>
      </c>
    </row>
    <row r="40" spans="1:8" ht="15" customHeight="1">
      <c r="A40" s="451" t="s">
        <v>142</v>
      </c>
      <c r="B40" s="449">
        <v>54444.046425974448</v>
      </c>
      <c r="C40" s="450">
        <f t="shared" si="1"/>
        <v>9.8838132857101291E-3</v>
      </c>
      <c r="D40" s="449">
        <v>47782.418061681499</v>
      </c>
      <c r="E40" s="450">
        <f t="shared" si="0"/>
        <v>9.466197863124139E-3</v>
      </c>
      <c r="G40" s="449">
        <f t="shared" si="2"/>
        <v>-6661.6283642929484</v>
      </c>
      <c r="H40" s="450">
        <f t="shared" si="3"/>
        <v>-0.12235733384274657</v>
      </c>
    </row>
    <row r="41" spans="1:8" ht="15" customHeight="1">
      <c r="A41" s="451" t="s">
        <v>143</v>
      </c>
      <c r="B41" s="449">
        <v>14687.447759413159</v>
      </c>
      <c r="C41" s="450">
        <f t="shared" si="1"/>
        <v>2.6663703531852796E-3</v>
      </c>
      <c r="D41" s="449">
        <v>13394.512767517799</v>
      </c>
      <c r="E41" s="450">
        <f t="shared" si="0"/>
        <v>2.6535933776685051E-3</v>
      </c>
      <c r="G41" s="449">
        <f t="shared" si="2"/>
        <v>-1292.9349918953594</v>
      </c>
      <c r="H41" s="450">
        <f t="shared" si="3"/>
        <v>-8.8029929574845275E-2</v>
      </c>
    </row>
    <row r="42" spans="1:8" ht="15" customHeight="1">
      <c r="A42" s="451" t="s">
        <v>144</v>
      </c>
      <c r="B42" s="449">
        <v>21221.136318468274</v>
      </c>
      <c r="C42" s="450">
        <f t="shared" si="1"/>
        <v>3.8525011062049913E-3</v>
      </c>
      <c r="D42" s="449">
        <v>21934.807587181898</v>
      </c>
      <c r="E42" s="450">
        <f t="shared" si="0"/>
        <v>4.3455152989909911E-3</v>
      </c>
      <c r="G42" s="449">
        <f t="shared" si="2"/>
        <v>713.67126871362416</v>
      </c>
      <c r="H42" s="450">
        <f t="shared" si="3"/>
        <v>3.3630209900330936E-2</v>
      </c>
    </row>
    <row r="43" spans="1:8" ht="15" customHeight="1">
      <c r="A43" s="451" t="s">
        <v>145</v>
      </c>
      <c r="B43" s="449">
        <v>2.9389966600834319</v>
      </c>
      <c r="C43" s="450">
        <f t="shared" si="1"/>
        <v>5.3354767219748233E-7</v>
      </c>
      <c r="D43" s="449">
        <v>2.63459312518071</v>
      </c>
      <c r="E43" s="450">
        <f t="shared" si="0"/>
        <v>5.2194051334097643E-7</v>
      </c>
      <c r="G43" s="449">
        <f t="shared" si="2"/>
        <v>-0.30440353490272187</v>
      </c>
      <c r="H43" s="450">
        <f t="shared" si="3"/>
        <v>-0.10357396421610104</v>
      </c>
    </row>
    <row r="44" spans="1:8" ht="15" customHeight="1">
      <c r="A44" s="451" t="s">
        <v>146</v>
      </c>
      <c r="B44" s="449">
        <v>1935.0905427167434</v>
      </c>
      <c r="C44" s="450">
        <f t="shared" si="1"/>
        <v>3.5129779784389808E-4</v>
      </c>
      <c r="D44" s="449">
        <v>1813.55855831032</v>
      </c>
      <c r="E44" s="450">
        <f t="shared" si="0"/>
        <v>3.5928495973490523E-4</v>
      </c>
      <c r="G44" s="449">
        <f t="shared" si="2"/>
        <v>-121.53198440642336</v>
      </c>
      <c r="H44" s="450">
        <f t="shared" si="3"/>
        <v>-6.2804288338777284E-2</v>
      </c>
    </row>
    <row r="45" spans="1:8" ht="15" customHeight="1">
      <c r="A45" s="451" t="s">
        <v>147</v>
      </c>
      <c r="B45" s="449">
        <v>788.85825792907212</v>
      </c>
      <c r="C45" s="450">
        <f t="shared" si="1"/>
        <v>1.4320992362062406E-4</v>
      </c>
      <c r="D45" s="449">
        <v>710.73667771523901</v>
      </c>
      <c r="E45" s="450">
        <f t="shared" si="0"/>
        <v>1.4080438564550919E-4</v>
      </c>
      <c r="G45" s="449">
        <f t="shared" si="2"/>
        <v>-78.121580213833113</v>
      </c>
      <c r="H45" s="450">
        <f t="shared" si="3"/>
        <v>-9.9031200381827264E-2</v>
      </c>
    </row>
    <row r="46" spans="1:8" ht="15" customHeight="1">
      <c r="A46" s="451" t="s">
        <v>148</v>
      </c>
      <c r="B46" s="449">
        <v>3661.6833400000005</v>
      </c>
      <c r="C46" s="450">
        <f t="shared" si="1"/>
        <v>6.6474475759555356E-4</v>
      </c>
      <c r="D46" s="449">
        <v>4500.3699699999997</v>
      </c>
      <c r="E46" s="450">
        <f t="shared" si="0"/>
        <v>8.9157046297423962E-4</v>
      </c>
      <c r="G46" s="449">
        <f t="shared" si="2"/>
        <v>838.68662999999924</v>
      </c>
      <c r="H46" s="450">
        <f t="shared" si="3"/>
        <v>0.22904400848599846</v>
      </c>
    </row>
    <row r="47" spans="1:8" ht="15" customHeight="1">
      <c r="A47" s="451" t="s">
        <v>149</v>
      </c>
      <c r="B47" s="449"/>
      <c r="C47" s="450"/>
      <c r="D47" s="449"/>
      <c r="E47" s="450"/>
      <c r="G47" s="449"/>
      <c r="H47" s="450"/>
    </row>
    <row r="48" spans="1:8" ht="15" customHeight="1">
      <c r="A48" s="455" t="s">
        <v>150</v>
      </c>
      <c r="B48" s="456">
        <f>SUM(B40:B47)+B25+B33+B39</f>
        <v>3195669.0750064217</v>
      </c>
      <c r="C48" s="457">
        <f t="shared" si="1"/>
        <v>0.58014417615389713</v>
      </c>
      <c r="D48" s="456">
        <f>SUM(D40:D47)+D39+D33+D25</f>
        <v>2789359.3125418797</v>
      </c>
      <c r="E48" s="457">
        <f t="shared" si="0"/>
        <v>0.55260131728335893</v>
      </c>
      <c r="G48" s="456">
        <f t="shared" si="2"/>
        <v>-406309.76246454194</v>
      </c>
      <c r="H48" s="457">
        <f t="shared" si="3"/>
        <v>-0.12714387908382707</v>
      </c>
    </row>
    <row r="49" spans="1:8" ht="15" customHeight="1">
      <c r="A49" s="55" t="s">
        <v>151</v>
      </c>
      <c r="B49" s="189">
        <f>B24+B48</f>
        <v>5476054.2596802106</v>
      </c>
      <c r="C49" s="56">
        <f t="shared" si="1"/>
        <v>0.99412702394719343</v>
      </c>
      <c r="D49" s="189">
        <f>D24+D48</f>
        <v>5021420.9679418039</v>
      </c>
      <c r="E49" s="56">
        <f t="shared" si="0"/>
        <v>0.99479612721183197</v>
      </c>
      <c r="G49" s="189">
        <f t="shared" si="2"/>
        <v>-454633.29173840676</v>
      </c>
      <c r="H49" s="56">
        <f t="shared" si="3"/>
        <v>-8.3022057521569617E-2</v>
      </c>
    </row>
    <row r="50" spans="1:8" ht="15" customHeight="1">
      <c r="A50" s="451" t="s">
        <v>152</v>
      </c>
      <c r="B50" s="449">
        <v>9598.6768415030765</v>
      </c>
      <c r="C50" s="450">
        <f t="shared" si="1"/>
        <v>1.7425510394470688E-3</v>
      </c>
      <c r="D50" s="449">
        <v>8748.5661133181693</v>
      </c>
      <c r="E50" s="450">
        <f t="shared" si="0"/>
        <v>1.733182647650594E-3</v>
      </c>
      <c r="G50" s="449">
        <f t="shared" si="2"/>
        <v>-850.1107281849072</v>
      </c>
      <c r="H50" s="450">
        <f t="shared" si="3"/>
        <v>-8.8565407735071391E-2</v>
      </c>
    </row>
    <row r="51" spans="1:8" ht="15" customHeight="1">
      <c r="A51" s="451" t="s">
        <v>153</v>
      </c>
      <c r="B51" s="449">
        <v>0</v>
      </c>
      <c r="C51" s="450">
        <f t="shared" si="1"/>
        <v>0</v>
      </c>
      <c r="D51" s="449">
        <v>0</v>
      </c>
      <c r="E51" s="450">
        <f t="shared" si="0"/>
        <v>0</v>
      </c>
      <c r="G51" s="449">
        <f t="shared" si="2"/>
        <v>0</v>
      </c>
      <c r="H51" s="450"/>
    </row>
    <row r="52" spans="1:8" ht="15" customHeight="1">
      <c r="A52" s="451" t="s">
        <v>154</v>
      </c>
      <c r="B52" s="449">
        <v>115.57102060170611</v>
      </c>
      <c r="C52" s="450">
        <f t="shared" si="1"/>
        <v>2.0980850319774468E-5</v>
      </c>
      <c r="D52" s="449">
        <v>118.532057303249</v>
      </c>
      <c r="E52" s="450">
        <f t="shared" si="0"/>
        <v>2.3482442979492822E-5</v>
      </c>
      <c r="G52" s="449">
        <f t="shared" si="2"/>
        <v>2.9610367015428949</v>
      </c>
      <c r="H52" s="450">
        <f t="shared" si="3"/>
        <v>2.5620927167785024E-2</v>
      </c>
    </row>
    <row r="53" spans="1:8" ht="15" customHeight="1">
      <c r="A53" s="451" t="s">
        <v>155</v>
      </c>
      <c r="B53" s="449">
        <v>54.657789999999991</v>
      </c>
      <c r="C53" s="450">
        <f t="shared" si="1"/>
        <v>9.9226164554848312E-6</v>
      </c>
      <c r="D53" s="449">
        <v>21.851500000000001</v>
      </c>
      <c r="E53" s="450">
        <f t="shared" si="0"/>
        <v>4.3290111927579144E-6</v>
      </c>
      <c r="G53" s="449">
        <f t="shared" si="2"/>
        <v>-32.80628999999999</v>
      </c>
      <c r="H53" s="450">
        <f t="shared" si="3"/>
        <v>-0.60021252231383659</v>
      </c>
    </row>
    <row r="54" spans="1:8" ht="15" customHeight="1">
      <c r="A54" s="451" t="s">
        <v>156</v>
      </c>
      <c r="B54" s="449">
        <v>12680.470065880458</v>
      </c>
      <c r="C54" s="450">
        <f t="shared" si="1"/>
        <v>2.3020221077176425E-3</v>
      </c>
      <c r="D54" s="449">
        <v>8176.9039937048701</v>
      </c>
      <c r="E54" s="450">
        <f t="shared" si="0"/>
        <v>1.6199303897149061E-3</v>
      </c>
      <c r="G54" s="449">
        <f t="shared" si="2"/>
        <v>-4503.5660721755876</v>
      </c>
      <c r="H54" s="450">
        <f t="shared" si="3"/>
        <v>-0.35515765967488888</v>
      </c>
    </row>
    <row r="55" spans="1:8" ht="15" customHeight="1">
      <c r="A55" s="451" t="s">
        <v>157</v>
      </c>
      <c r="B55" s="449">
        <v>2618.0250862317753</v>
      </c>
      <c r="C55" s="450">
        <f t="shared" si="1"/>
        <v>4.7527825039240542E-4</v>
      </c>
      <c r="D55" s="449">
        <v>1816.75561206522</v>
      </c>
      <c r="E55" s="450">
        <f t="shared" si="0"/>
        <v>3.5991832959458581E-4</v>
      </c>
      <c r="G55" s="449">
        <f t="shared" si="2"/>
        <v>-801.26947416655526</v>
      </c>
      <c r="H55" s="450">
        <f t="shared" si="3"/>
        <v>-0.30605874572418762</v>
      </c>
    </row>
    <row r="56" spans="1:8" ht="15" customHeight="1">
      <c r="A56" s="451" t="s">
        <v>158</v>
      </c>
      <c r="B56" s="449">
        <v>6353.9803228415622</v>
      </c>
      <c r="C56" s="450">
        <f t="shared" si="1"/>
        <v>1.1535063841632549E-3</v>
      </c>
      <c r="D56" s="449">
        <v>6669.0368450108599</v>
      </c>
      <c r="E56" s="450">
        <f t="shared" si="0"/>
        <v>1.3212061024170851E-3</v>
      </c>
      <c r="G56" s="449">
        <f t="shared" si="2"/>
        <v>315.05652216929775</v>
      </c>
      <c r="H56" s="450">
        <f t="shared" si="3"/>
        <v>4.9584119899886848E-2</v>
      </c>
    </row>
    <row r="57" spans="1:8" ht="15" customHeight="1">
      <c r="A57" s="451" t="s">
        <v>159</v>
      </c>
      <c r="B57" s="449">
        <v>929.34947</v>
      </c>
      <c r="C57" s="450">
        <f t="shared" si="1"/>
        <v>1.6871480431093368E-4</v>
      </c>
      <c r="D57" s="449">
        <v>715.88269000000003</v>
      </c>
      <c r="E57" s="450">
        <f t="shared" si="0"/>
        <v>1.4182386461852249E-4</v>
      </c>
      <c r="G57" s="449">
        <f t="shared" si="2"/>
        <v>-213.46677999999997</v>
      </c>
      <c r="H57" s="450">
        <f t="shared" si="3"/>
        <v>-0.22969484235031626</v>
      </c>
    </row>
    <row r="58" spans="1:8" ht="15" customHeight="1">
      <c r="A58" s="455" t="s">
        <v>160</v>
      </c>
      <c r="B58" s="456">
        <f>SUM(B50:B57)</f>
        <v>32350.73059705858</v>
      </c>
      <c r="C58" s="457">
        <f t="shared" si="1"/>
        <v>5.8729760528065649E-3</v>
      </c>
      <c r="D58" s="456">
        <f>SUM(D50:D57)</f>
        <v>26267.528811402364</v>
      </c>
      <c r="E58" s="457">
        <f t="shared" si="0"/>
        <v>5.2038727881679432E-3</v>
      </c>
      <c r="G58" s="456">
        <f t="shared" si="2"/>
        <v>-6083.2017856562161</v>
      </c>
      <c r="H58" s="457">
        <f t="shared" si="3"/>
        <v>-0.18803908515776513</v>
      </c>
    </row>
    <row r="59" spans="1:8" ht="15" customHeight="1" thickBot="1">
      <c r="A59" s="57" t="s">
        <v>161</v>
      </c>
      <c r="B59" s="190">
        <f>B49+B58</f>
        <v>5508404.9902772689</v>
      </c>
      <c r="C59" s="58">
        <f t="shared" si="1"/>
        <v>1</v>
      </c>
      <c r="D59" s="190">
        <f>D49+D58</f>
        <v>5047688.4967532065</v>
      </c>
      <c r="E59" s="58">
        <f t="shared" si="0"/>
        <v>1</v>
      </c>
      <c r="G59" s="190">
        <f t="shared" si="2"/>
        <v>-460716.49352406245</v>
      </c>
      <c r="H59" s="458">
        <f t="shared" si="3"/>
        <v>-8.3638820010013826E-2</v>
      </c>
    </row>
  </sheetData>
  <mergeCells count="3">
    <mergeCell ref="B3:C3"/>
    <mergeCell ref="D3:E3"/>
    <mergeCell ref="G3:H3"/>
  </mergeCells>
  <printOptions horizontalCentered="1"/>
  <pageMargins left="0" right="0" top="0.35433070866141736" bottom="0.31496062992125984" header="0" footer="0.19685039370078741"/>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Normal="100" workbookViewId="0">
      <selection activeCell="C6" sqref="C6"/>
    </sheetView>
  </sheetViews>
  <sheetFormatPr baseColWidth="10" defaultColWidth="11.5546875" defaultRowHeight="14.4"/>
  <cols>
    <col min="1" max="1" width="42" style="439" customWidth="1"/>
    <col min="2" max="2" width="11.6640625" style="60" customWidth="1"/>
    <col min="3" max="3" width="10.6640625" style="60" customWidth="1"/>
    <col min="4" max="4" width="13.5546875" style="59" customWidth="1"/>
    <col min="5" max="5" width="10.6640625" style="61" customWidth="1"/>
    <col min="6" max="6" width="2.33203125" style="356" customWidth="1"/>
    <col min="7" max="7" width="13.6640625" style="59" bestFit="1" customWidth="1"/>
    <col min="8" max="16384" width="11.5546875" style="59"/>
  </cols>
  <sheetData>
    <row r="1" spans="1:8" s="428" customFormat="1" ht="45" customHeight="1">
      <c r="A1" s="347" t="s">
        <v>162</v>
      </c>
      <c r="B1" s="347"/>
      <c r="C1" s="347"/>
      <c r="D1" s="347"/>
      <c r="E1" s="347"/>
      <c r="F1" s="347"/>
      <c r="G1" s="347"/>
      <c r="H1" s="347"/>
    </row>
    <row r="2" spans="1:8" s="439" customFormat="1" ht="15" customHeight="1" thickBot="1">
      <c r="B2" s="440"/>
      <c r="C2" s="440"/>
      <c r="D2" s="440"/>
      <c r="E2" s="441"/>
      <c r="F2" s="442"/>
      <c r="G2" s="356"/>
      <c r="H2" s="356"/>
    </row>
    <row r="3" spans="1:8" s="439" customFormat="1" ht="19.95" customHeight="1" thickBot="1">
      <c r="A3" s="443"/>
      <c r="B3" s="1120">
        <v>2019</v>
      </c>
      <c r="C3" s="1121"/>
      <c r="D3" s="1120">
        <v>2020</v>
      </c>
      <c r="E3" s="1121"/>
      <c r="F3" s="349"/>
      <c r="G3" s="1122" t="s">
        <v>2</v>
      </c>
      <c r="H3" s="1123"/>
    </row>
    <row r="4" spans="1:8" s="439" customFormat="1" ht="27" customHeight="1" thickBot="1">
      <c r="A4" s="444"/>
      <c r="B4" s="360" t="s">
        <v>5</v>
      </c>
      <c r="C4" s="378" t="s">
        <v>109</v>
      </c>
      <c r="D4" s="360" t="s">
        <v>5</v>
      </c>
      <c r="E4" s="378" t="s">
        <v>109</v>
      </c>
      <c r="F4" s="349"/>
      <c r="G4" s="445" t="s">
        <v>5</v>
      </c>
      <c r="H4" s="378" t="s">
        <v>6</v>
      </c>
    </row>
    <row r="5" spans="1:8" ht="15" customHeight="1">
      <c r="A5" s="446" t="s">
        <v>110</v>
      </c>
      <c r="B5" s="447">
        <v>7468.3544399999992</v>
      </c>
      <c r="C5" s="448">
        <f>B5/$B$59</f>
        <v>4.765190534506995E-3</v>
      </c>
      <c r="D5" s="447">
        <v>6217.0846099999999</v>
      </c>
      <c r="E5" s="448">
        <f t="shared" ref="E5:E31" si="0">D5/$D$59</f>
        <v>4.3763489455628229E-3</v>
      </c>
      <c r="F5" s="349"/>
      <c r="G5" s="449">
        <f>(D5-B5)</f>
        <v>-1251.2698299999993</v>
      </c>
      <c r="H5" s="450">
        <f>(D5-B5)/B5</f>
        <v>-0.1675429092248599</v>
      </c>
    </row>
    <row r="6" spans="1:8" ht="15" customHeight="1">
      <c r="A6" s="451" t="s">
        <v>111</v>
      </c>
      <c r="B6" s="449">
        <v>873.2173039999999</v>
      </c>
      <c r="C6" s="450">
        <f t="shared" ref="C6:C59" si="1">B6/$B$59</f>
        <v>5.5715711741026008E-4</v>
      </c>
      <c r="D6" s="449">
        <v>2012.531283</v>
      </c>
      <c r="E6" s="450">
        <f t="shared" si="0"/>
        <v>1.416667089282101E-3</v>
      </c>
      <c r="F6" s="349"/>
      <c r="G6" s="449">
        <f t="shared" ref="G6:G59" si="2">(D6-B6)</f>
        <v>1139.313979</v>
      </c>
      <c r="H6" s="450">
        <f t="shared" ref="H6:H59" si="3">(D6-B6)/B6</f>
        <v>1.3047313352370307</v>
      </c>
    </row>
    <row r="7" spans="1:8" ht="15" customHeight="1">
      <c r="A7" s="451" t="s">
        <v>112</v>
      </c>
      <c r="B7" s="449">
        <v>464.73095000000006</v>
      </c>
      <c r="C7" s="450">
        <f t="shared" si="1"/>
        <v>2.9652201724272268E-4</v>
      </c>
      <c r="D7" s="449">
        <v>586.35551999999996</v>
      </c>
      <c r="E7" s="450">
        <f t="shared" si="0"/>
        <v>4.1274914572490281E-4</v>
      </c>
      <c r="F7" s="349"/>
      <c r="G7" s="449">
        <f t="shared" si="2"/>
        <v>121.62456999999989</v>
      </c>
      <c r="H7" s="450">
        <f t="shared" si="3"/>
        <v>0.26170964081475501</v>
      </c>
    </row>
    <row r="8" spans="1:8" ht="15" customHeight="1">
      <c r="A8" s="451" t="s">
        <v>113</v>
      </c>
      <c r="B8" s="449">
        <v>176523.7213</v>
      </c>
      <c r="C8" s="450">
        <f t="shared" si="1"/>
        <v>0.11263112545241104</v>
      </c>
      <c r="D8" s="449">
        <v>191271.73444</v>
      </c>
      <c r="E8" s="450">
        <f>D8/$D$59</f>
        <v>0.1346405760645529</v>
      </c>
      <c r="F8" s="349"/>
      <c r="G8" s="449">
        <f t="shared" si="2"/>
        <v>14748.013139999995</v>
      </c>
      <c r="H8" s="450">
        <f t="shared" si="3"/>
        <v>8.3546919538003167E-2</v>
      </c>
    </row>
    <row r="9" spans="1:8" ht="15" customHeight="1">
      <c r="A9" s="451" t="s">
        <v>114</v>
      </c>
      <c r="B9" s="449">
        <v>4705.03712</v>
      </c>
      <c r="C9" s="450"/>
      <c r="D9" s="449">
        <v>5007.5673900000002</v>
      </c>
      <c r="E9" s="450">
        <f t="shared" si="0"/>
        <v>3.5249419369026858E-3</v>
      </c>
      <c r="F9" s="349"/>
      <c r="G9" s="449">
        <f t="shared" si="2"/>
        <v>302.5302700000002</v>
      </c>
      <c r="H9" s="450">
        <f t="shared" si="3"/>
        <v>6.429923128853024E-2</v>
      </c>
    </row>
    <row r="10" spans="1:8" ht="15" customHeight="1">
      <c r="A10" s="451" t="s">
        <v>115</v>
      </c>
      <c r="B10" s="449">
        <v>1335.3883299999998</v>
      </c>
      <c r="C10" s="450"/>
      <c r="D10" s="449">
        <v>5110.4922200000001</v>
      </c>
      <c r="E10" s="450">
        <f t="shared" si="0"/>
        <v>3.5973930935940747E-3</v>
      </c>
      <c r="F10" s="349"/>
      <c r="G10" s="449">
        <f t="shared" si="2"/>
        <v>3775.1038900000003</v>
      </c>
      <c r="H10" s="450">
        <f t="shared" si="3"/>
        <v>2.8269708557360249</v>
      </c>
    </row>
    <row r="11" spans="1:8" ht="15" customHeight="1">
      <c r="A11" s="452" t="s">
        <v>116</v>
      </c>
      <c r="B11" s="453">
        <f>SUM(B5:B10)</f>
        <v>191370.44944399997</v>
      </c>
      <c r="C11" s="454">
        <f t="shared" si="1"/>
        <v>0.12210409422867433</v>
      </c>
      <c r="D11" s="453">
        <f>SUM(D5:D10)</f>
        <v>210205.76546299999</v>
      </c>
      <c r="E11" s="454">
        <f t="shared" si="0"/>
        <v>0.14796867627561949</v>
      </c>
      <c r="F11" s="349"/>
      <c r="G11" s="453">
        <f t="shared" si="2"/>
        <v>18835.31601900002</v>
      </c>
      <c r="H11" s="454">
        <f t="shared" si="3"/>
        <v>9.8423325407466997E-2</v>
      </c>
    </row>
    <row r="12" spans="1:8" ht="15" customHeight="1">
      <c r="A12" s="451" t="s">
        <v>111</v>
      </c>
      <c r="B12" s="449">
        <v>374.23598599999997</v>
      </c>
      <c r="C12" s="450">
        <f t="shared" si="1"/>
        <v>2.3878162083575301E-4</v>
      </c>
      <c r="D12" s="449">
        <v>862.51340700000003</v>
      </c>
      <c r="E12" s="450">
        <f t="shared" si="0"/>
        <v>6.0714303826375749E-4</v>
      </c>
      <c r="F12" s="349"/>
      <c r="G12" s="449">
        <f t="shared" si="2"/>
        <v>488.27742100000006</v>
      </c>
      <c r="H12" s="450">
        <f t="shared" si="3"/>
        <v>1.3047313440348842</v>
      </c>
    </row>
    <row r="13" spans="1:8" ht="15" customHeight="1">
      <c r="A13" s="451" t="s">
        <v>117</v>
      </c>
      <c r="B13" s="449">
        <v>533.46008000000006</v>
      </c>
      <c r="C13" s="450">
        <f t="shared" si="1"/>
        <v>3.4037470291157541E-4</v>
      </c>
      <c r="D13" s="449">
        <v>401.29962</v>
      </c>
      <c r="E13" s="450">
        <f t="shared" si="0"/>
        <v>2.8248403858247662E-4</v>
      </c>
      <c r="F13" s="349"/>
      <c r="G13" s="449">
        <f t="shared" si="2"/>
        <v>-132.16046000000006</v>
      </c>
      <c r="H13" s="450">
        <f t="shared" si="3"/>
        <v>-0.24774198661688057</v>
      </c>
    </row>
    <row r="14" spans="1:8" ht="15" customHeight="1">
      <c r="A14" s="451" t="s">
        <v>113</v>
      </c>
      <c r="B14" s="449">
        <v>109921.08247999998</v>
      </c>
      <c r="C14" s="450">
        <f t="shared" si="1"/>
        <v>7.0135249469554989E-2</v>
      </c>
      <c r="D14" s="449">
        <v>81986.489249999999</v>
      </c>
      <c r="E14" s="450">
        <f t="shared" si="0"/>
        <v>5.7712176733530927E-2</v>
      </c>
      <c r="F14" s="349"/>
      <c r="G14" s="449">
        <f t="shared" si="2"/>
        <v>-27934.593229999984</v>
      </c>
      <c r="H14" s="450">
        <f t="shared" si="3"/>
        <v>-0.25413317081445819</v>
      </c>
    </row>
    <row r="15" spans="1:8" ht="15" customHeight="1">
      <c r="A15" s="452" t="s">
        <v>118</v>
      </c>
      <c r="B15" s="453">
        <f>SUM(B12:B14)</f>
        <v>110828.77854599999</v>
      </c>
      <c r="C15" s="454">
        <f t="shared" si="1"/>
        <v>7.0714405793302321E-2</v>
      </c>
      <c r="D15" s="453">
        <f>SUM(D12:D14)</f>
        <v>83250.302276999995</v>
      </c>
      <c r="E15" s="454">
        <f t="shared" si="0"/>
        <v>5.8601803810377162E-2</v>
      </c>
      <c r="F15" s="349"/>
      <c r="G15" s="453">
        <f t="shared" si="2"/>
        <v>-27578.476268999992</v>
      </c>
      <c r="H15" s="454">
        <f t="shared" si="3"/>
        <v>-0.24883858354130844</v>
      </c>
    </row>
    <row r="16" spans="1:8" ht="15" customHeight="1">
      <c r="A16" s="451" t="s">
        <v>119</v>
      </c>
      <c r="B16" s="449">
        <v>5393.5277699999988</v>
      </c>
      <c r="C16" s="450">
        <f t="shared" si="1"/>
        <v>3.4413454374300719E-3</v>
      </c>
      <c r="D16" s="449">
        <v>5926.6774599999999</v>
      </c>
      <c r="E16" s="450">
        <f t="shared" si="0"/>
        <v>4.1719246688460216E-3</v>
      </c>
      <c r="F16" s="349"/>
      <c r="G16" s="449">
        <f t="shared" si="2"/>
        <v>533.1496900000011</v>
      </c>
      <c r="H16" s="450">
        <f t="shared" si="3"/>
        <v>9.884990172211558E-2</v>
      </c>
    </row>
    <row r="17" spans="1:8" ht="15" customHeight="1">
      <c r="A17" s="451" t="s">
        <v>120</v>
      </c>
      <c r="B17" s="449">
        <v>1714.56185</v>
      </c>
      <c r="C17" s="450">
        <f t="shared" si="1"/>
        <v>1.0939777917726684E-3</v>
      </c>
      <c r="D17" s="449">
        <v>206.17746</v>
      </c>
      <c r="E17" s="450">
        <f t="shared" si="0"/>
        <v>1.4513305934722048E-4</v>
      </c>
      <c r="F17" s="349"/>
      <c r="G17" s="449">
        <f t="shared" si="2"/>
        <v>-1508.3843900000002</v>
      </c>
      <c r="H17" s="450">
        <f t="shared" si="3"/>
        <v>-0.87974918490108722</v>
      </c>
    </row>
    <row r="18" spans="1:8" ht="15" customHeight="1">
      <c r="A18" s="451" t="s">
        <v>16</v>
      </c>
      <c r="B18" s="449">
        <v>7636.6762899999994</v>
      </c>
      <c r="C18" s="450">
        <f t="shared" si="1"/>
        <v>4.8725884483064247E-3</v>
      </c>
      <c r="D18" s="449">
        <v>1358.86779</v>
      </c>
      <c r="E18" s="450">
        <f t="shared" si="0"/>
        <v>9.5653831224371639E-4</v>
      </c>
      <c r="F18" s="349"/>
      <c r="G18" s="449">
        <f t="shared" si="2"/>
        <v>-6277.8084999999992</v>
      </c>
      <c r="H18" s="450">
        <f t="shared" si="3"/>
        <v>-0.82206031283800818</v>
      </c>
    </row>
    <row r="19" spans="1:8" ht="15" customHeight="1">
      <c r="A19" s="451" t="s">
        <v>121</v>
      </c>
      <c r="B19" s="449">
        <v>5.6831400000000007</v>
      </c>
      <c r="C19" s="450">
        <f t="shared" si="1"/>
        <v>3.6261327916137431E-6</v>
      </c>
      <c r="D19" s="449">
        <v>2.1000000000000001E-2</v>
      </c>
      <c r="E19" s="450">
        <f t="shared" si="0"/>
        <v>1.4782383323044285E-8</v>
      </c>
      <c r="F19" s="349"/>
      <c r="G19" s="449">
        <f t="shared" si="2"/>
        <v>-5.6621400000000008</v>
      </c>
      <c r="H19" s="450">
        <f t="shared" si="3"/>
        <v>-0.99630485963745397</v>
      </c>
    </row>
    <row r="20" spans="1:8" ht="15" customHeight="1">
      <c r="A20" s="451" t="s">
        <v>122</v>
      </c>
      <c r="B20" s="449"/>
      <c r="C20" s="450"/>
      <c r="D20" s="449"/>
      <c r="E20" s="450"/>
      <c r="F20" s="349"/>
      <c r="G20" s="449"/>
      <c r="H20" s="450"/>
    </row>
    <row r="21" spans="1:8" ht="15" customHeight="1">
      <c r="A21" s="451" t="s">
        <v>123</v>
      </c>
      <c r="B21" s="449"/>
      <c r="C21" s="450"/>
      <c r="D21" s="449"/>
      <c r="E21" s="450"/>
      <c r="F21" s="349"/>
      <c r="G21" s="449"/>
      <c r="H21" s="450"/>
    </row>
    <row r="22" spans="1:8" ht="15" customHeight="1">
      <c r="A22" s="451" t="s">
        <v>124</v>
      </c>
      <c r="B22" s="449">
        <v>0.77385000000000004</v>
      </c>
      <c r="C22" s="450">
        <f t="shared" si="1"/>
        <v>4.937557161692822E-7</v>
      </c>
      <c r="D22" s="449">
        <v>0</v>
      </c>
      <c r="E22" s="450">
        <f t="shared" si="0"/>
        <v>0</v>
      </c>
      <c r="F22" s="349"/>
      <c r="G22" s="449">
        <f t="shared" si="2"/>
        <v>-0.77385000000000004</v>
      </c>
      <c r="H22" s="450">
        <f t="shared" ref="H22" si="4">(D22-B22)/B22</f>
        <v>-1</v>
      </c>
    </row>
    <row r="23" spans="1:8" ht="15" customHeight="1">
      <c r="A23" s="451" t="s">
        <v>125</v>
      </c>
      <c r="B23" s="449">
        <v>9521.4452999999994</v>
      </c>
      <c r="C23" s="450">
        <f t="shared" si="1"/>
        <v>6.0751670776870792E-3</v>
      </c>
      <c r="D23" s="449">
        <v>509.92189999999999</v>
      </c>
      <c r="E23" s="450">
        <f t="shared" si="0"/>
        <v>3.5894576145785976E-4</v>
      </c>
      <c r="F23" s="349"/>
      <c r="G23" s="449">
        <f t="shared" si="2"/>
        <v>-9011.5234</v>
      </c>
      <c r="H23" s="450">
        <f t="shared" si="3"/>
        <v>-0.94644490579597207</v>
      </c>
    </row>
    <row r="24" spans="1:8" ht="15" customHeight="1">
      <c r="A24" s="455" t="s">
        <v>126</v>
      </c>
      <c r="B24" s="459">
        <f>SUM(B16:B23)+B11+B15</f>
        <v>326471.89618999994</v>
      </c>
      <c r="C24" s="460">
        <f t="shared" si="1"/>
        <v>0.20830569866568066</v>
      </c>
      <c r="D24" s="459">
        <f>SUM(D16:D23)+D11+D15</f>
        <v>301457.73334999999</v>
      </c>
      <c r="E24" s="460">
        <f t="shared" si="0"/>
        <v>0.21220303667027479</v>
      </c>
      <c r="F24" s="349"/>
      <c r="G24" s="456">
        <f t="shared" si="2"/>
        <v>-25014.162839999946</v>
      </c>
      <c r="H24" s="457">
        <f t="shared" si="3"/>
        <v>-7.6619651283681145E-2</v>
      </c>
    </row>
    <row r="25" spans="1:8" ht="15" customHeight="1">
      <c r="A25" s="452" t="s">
        <v>127</v>
      </c>
      <c r="B25" s="453">
        <v>1193672.6956500001</v>
      </c>
      <c r="C25" s="454">
        <f t="shared" si="1"/>
        <v>0.76162397972783291</v>
      </c>
      <c r="D25" s="453">
        <v>1074217.25654</v>
      </c>
      <c r="E25" s="454">
        <f t="shared" si="0"/>
        <v>0.75616625040015617</v>
      </c>
      <c r="F25" s="349"/>
      <c r="G25" s="453">
        <f t="shared" si="2"/>
        <v>-119455.43911000015</v>
      </c>
      <c r="H25" s="454">
        <f t="shared" si="3"/>
        <v>-0.10007386408797106</v>
      </c>
    </row>
    <row r="26" spans="1:8" ht="15" customHeight="1">
      <c r="A26" s="451" t="s">
        <v>128</v>
      </c>
      <c r="B26" s="449">
        <v>93.089940000000013</v>
      </c>
      <c r="C26" s="450">
        <f t="shared" si="1"/>
        <v>5.9396123270472984E-5</v>
      </c>
      <c r="D26" s="449">
        <v>144.49986000000001</v>
      </c>
      <c r="E26" s="450">
        <f t="shared" si="0"/>
        <v>1.0171677717363019E-4</v>
      </c>
      <c r="F26" s="349"/>
      <c r="G26" s="449">
        <f t="shared" si="2"/>
        <v>51.40992</v>
      </c>
      <c r="H26" s="450">
        <f t="shared" si="3"/>
        <v>0.55226074912068901</v>
      </c>
    </row>
    <row r="27" spans="1:8" ht="15" customHeight="1">
      <c r="A27" s="451" t="s">
        <v>129</v>
      </c>
      <c r="B27" s="449">
        <v>1.018E-2</v>
      </c>
      <c r="C27" s="450">
        <f t="shared" si="1"/>
        <v>6.4953585198724465E-9</v>
      </c>
      <c r="D27" s="449">
        <v>17.388110000000001</v>
      </c>
      <c r="E27" s="450">
        <f t="shared" si="0"/>
        <v>1.2239890823012361E-5</v>
      </c>
      <c r="F27" s="349"/>
      <c r="G27" s="449">
        <f t="shared" si="2"/>
        <v>17.377930000000003</v>
      </c>
      <c r="H27" s="450"/>
    </row>
    <row r="28" spans="1:8" ht="15" customHeight="1">
      <c r="A28" s="451" t="s">
        <v>130</v>
      </c>
      <c r="B28" s="449">
        <v>0</v>
      </c>
      <c r="C28" s="450">
        <f t="shared" si="1"/>
        <v>0</v>
      </c>
      <c r="D28" s="449">
        <v>12.127330000000001</v>
      </c>
      <c r="E28" s="450">
        <f t="shared" si="0"/>
        <v>8.53670670214546E-6</v>
      </c>
      <c r="F28" s="349"/>
      <c r="G28" s="449">
        <f t="shared" si="2"/>
        <v>12.127330000000001</v>
      </c>
      <c r="H28" s="450"/>
    </row>
    <row r="29" spans="1:8" ht="15" customHeight="1">
      <c r="A29" s="451" t="s">
        <v>131</v>
      </c>
      <c r="B29" s="449">
        <v>483.46615999999989</v>
      </c>
      <c r="C29" s="450">
        <f t="shared" si="1"/>
        <v>3.0847603550353779E-4</v>
      </c>
      <c r="D29" s="449">
        <v>232.8794</v>
      </c>
      <c r="E29" s="450">
        <f t="shared" si="0"/>
        <v>1.6392916946859806E-4</v>
      </c>
      <c r="F29" s="349"/>
      <c r="G29" s="449">
        <f t="shared" si="2"/>
        <v>-250.58675999999988</v>
      </c>
      <c r="H29" s="450">
        <f t="shared" si="3"/>
        <v>-0.51831292597603928</v>
      </c>
    </row>
    <row r="30" spans="1:8" ht="15" customHeight="1">
      <c r="A30" s="451" t="s">
        <v>132</v>
      </c>
      <c r="B30" s="449">
        <v>6750.5623399999995</v>
      </c>
      <c r="C30" s="450">
        <f t="shared" si="1"/>
        <v>4.3072026138555085E-3</v>
      </c>
      <c r="D30" s="449">
        <v>7005.7383399999999</v>
      </c>
      <c r="E30" s="450">
        <f t="shared" si="0"/>
        <v>4.9315004572775215E-3</v>
      </c>
      <c r="F30" s="349"/>
      <c r="G30" s="449">
        <f t="shared" si="2"/>
        <v>255.17600000000039</v>
      </c>
      <c r="H30" s="450">
        <f t="shared" si="3"/>
        <v>3.7800702689311128E-2</v>
      </c>
    </row>
    <row r="31" spans="1:8" ht="15" customHeight="1">
      <c r="A31" s="451" t="s">
        <v>133</v>
      </c>
      <c r="B31" s="449">
        <v>87.000699999999981</v>
      </c>
      <c r="C31" s="450">
        <f t="shared" si="1"/>
        <v>5.5510877994092993E-5</v>
      </c>
      <c r="D31" s="449">
        <v>42.691859999999998</v>
      </c>
      <c r="E31" s="450">
        <f t="shared" si="0"/>
        <v>3.0051782823511493E-5</v>
      </c>
      <c r="F31" s="349"/>
      <c r="G31" s="449">
        <f t="shared" si="2"/>
        <v>-44.308839999999982</v>
      </c>
      <c r="H31" s="450">
        <f t="shared" si="3"/>
        <v>-0.50929291373517671</v>
      </c>
    </row>
    <row r="32" spans="1:8" ht="15" customHeight="1">
      <c r="A32" s="451" t="s">
        <v>134</v>
      </c>
      <c r="B32" s="449"/>
      <c r="C32" s="450"/>
      <c r="D32" s="449"/>
      <c r="E32" s="450"/>
      <c r="F32" s="349"/>
      <c r="G32" s="449"/>
      <c r="H32" s="450"/>
    </row>
    <row r="33" spans="1:8" ht="15" customHeight="1">
      <c r="A33" s="452" t="s">
        <v>135</v>
      </c>
      <c r="B33" s="453">
        <f>SUM(B26:B32)</f>
        <v>7414.1293199999991</v>
      </c>
      <c r="C33" s="454">
        <f t="shared" si="1"/>
        <v>4.7305921459821322E-3</v>
      </c>
      <c r="D33" s="453">
        <f>SUM(D26:D32)</f>
        <v>7455.3248999999996</v>
      </c>
      <c r="E33" s="454">
        <f>D33/$D$59</f>
        <v>5.2479747842684192E-3</v>
      </c>
      <c r="F33" s="349"/>
      <c r="G33" s="453">
        <f t="shared" si="2"/>
        <v>41.195580000000518</v>
      </c>
      <c r="H33" s="454">
        <f t="shared" si="3"/>
        <v>5.5563611345263832E-3</v>
      </c>
    </row>
    <row r="34" spans="1:8" ht="15" customHeight="1">
      <c r="A34" s="451" t="s">
        <v>136</v>
      </c>
      <c r="B34" s="449"/>
      <c r="C34" s="450"/>
      <c r="D34" s="449"/>
      <c r="E34" s="450"/>
      <c r="F34" s="349"/>
      <c r="G34" s="449"/>
      <c r="H34" s="450"/>
    </row>
    <row r="35" spans="1:8" ht="15" customHeight="1">
      <c r="A35" s="451" t="s">
        <v>137</v>
      </c>
      <c r="B35" s="449">
        <v>36163.545189999997</v>
      </c>
      <c r="C35" s="450">
        <f t="shared" si="1"/>
        <v>2.3074183826980229E-2</v>
      </c>
      <c r="D35" s="449">
        <v>24125.20422</v>
      </c>
      <c r="E35" s="450">
        <f t="shared" ref="E35:E46" si="5">D35/$D$59</f>
        <v>1.6982286501274552E-2</v>
      </c>
      <c r="F35" s="349"/>
      <c r="G35" s="449">
        <f t="shared" si="2"/>
        <v>-12038.340969999997</v>
      </c>
      <c r="H35" s="450">
        <f t="shared" si="3"/>
        <v>-0.3328860847782385</v>
      </c>
    </row>
    <row r="36" spans="1:8" ht="15" customHeight="1">
      <c r="A36" s="451" t="s">
        <v>138</v>
      </c>
      <c r="B36" s="449"/>
      <c r="C36" s="450"/>
      <c r="D36" s="449"/>
      <c r="E36" s="450"/>
      <c r="F36" s="349"/>
      <c r="G36" s="449"/>
      <c r="H36" s="450"/>
    </row>
    <row r="37" spans="1:8" ht="15" customHeight="1">
      <c r="A37" s="451" t="s">
        <v>139</v>
      </c>
      <c r="B37" s="449"/>
      <c r="C37" s="450"/>
      <c r="D37" s="449"/>
      <c r="E37" s="450"/>
      <c r="F37" s="349"/>
      <c r="G37" s="449"/>
      <c r="H37" s="450"/>
    </row>
    <row r="38" spans="1:8" ht="15" customHeight="1">
      <c r="A38" s="451" t="s">
        <v>140</v>
      </c>
      <c r="B38" s="449">
        <v>1048.06476</v>
      </c>
      <c r="C38" s="450">
        <f t="shared" si="1"/>
        <v>6.6871870022043925E-4</v>
      </c>
      <c r="D38" s="449">
        <v>11648.3997</v>
      </c>
      <c r="E38" s="450">
        <f t="shared" si="5"/>
        <v>8.199576641211145E-3</v>
      </c>
      <c r="F38" s="349"/>
      <c r="G38" s="449">
        <f t="shared" si="2"/>
        <v>10600.334940000001</v>
      </c>
      <c r="H38" s="450">
        <f t="shared" si="3"/>
        <v>10.114198420334256</v>
      </c>
    </row>
    <row r="39" spans="1:8" ht="15" customHeight="1">
      <c r="A39" s="452" t="s">
        <v>141</v>
      </c>
      <c r="B39" s="453">
        <f>SUM(B34:B38)</f>
        <v>37211.609949999998</v>
      </c>
      <c r="C39" s="454">
        <f t="shared" si="1"/>
        <v>2.3742902527200668E-2</v>
      </c>
      <c r="D39" s="453">
        <f>SUM(D35:D38)</f>
        <v>35773.603920000001</v>
      </c>
      <c r="E39" s="454">
        <f t="shared" si="5"/>
        <v>2.5181863142485699E-2</v>
      </c>
      <c r="F39" s="349"/>
      <c r="G39" s="453">
        <f t="shared" si="2"/>
        <v>-1438.0060299999968</v>
      </c>
      <c r="H39" s="454">
        <f t="shared" si="3"/>
        <v>-3.8644015454644333E-2</v>
      </c>
    </row>
    <row r="40" spans="1:8" ht="15" customHeight="1">
      <c r="A40" s="451" t="s">
        <v>142</v>
      </c>
      <c r="B40" s="449">
        <v>250.78428</v>
      </c>
      <c r="C40" s="450">
        <f t="shared" si="1"/>
        <v>1.6001314437603904E-4</v>
      </c>
      <c r="D40" s="449">
        <v>377.04597999999999</v>
      </c>
      <c r="E40" s="450">
        <f t="shared" si="5"/>
        <v>2.6541134317966135E-4</v>
      </c>
      <c r="F40" s="349"/>
      <c r="G40" s="449">
        <f t="shared" si="2"/>
        <v>126.26169999999999</v>
      </c>
      <c r="H40" s="450">
        <f t="shared" si="3"/>
        <v>0.50346736246785484</v>
      </c>
    </row>
    <row r="41" spans="1:8" ht="15" customHeight="1">
      <c r="A41" s="451" t="s">
        <v>143</v>
      </c>
      <c r="B41" s="449">
        <v>224.35348999999999</v>
      </c>
      <c r="C41" s="450">
        <f t="shared" si="1"/>
        <v>1.4314895409966777E-4</v>
      </c>
      <c r="D41" s="449">
        <v>117.59112</v>
      </c>
      <c r="E41" s="450">
        <f t="shared" si="5"/>
        <v>8.2775095772671402E-5</v>
      </c>
      <c r="F41" s="349"/>
      <c r="G41" s="449">
        <f t="shared" si="2"/>
        <v>-106.76236999999999</v>
      </c>
      <c r="H41" s="450">
        <f t="shared" si="3"/>
        <v>-0.47586676721632454</v>
      </c>
    </row>
    <row r="42" spans="1:8" ht="15" customHeight="1">
      <c r="A42" s="451" t="s">
        <v>144</v>
      </c>
      <c r="B42" s="449">
        <v>11.490740000000001</v>
      </c>
      <c r="C42" s="450">
        <f t="shared" si="1"/>
        <v>7.3316774026168098E-6</v>
      </c>
      <c r="D42" s="449">
        <v>32.1601</v>
      </c>
      <c r="E42" s="450">
        <f t="shared" si="5"/>
        <v>2.2638234567020785E-5</v>
      </c>
      <c r="F42" s="349"/>
      <c r="G42" s="449">
        <f t="shared" si="2"/>
        <v>20.669359999999998</v>
      </c>
      <c r="H42" s="450">
        <f t="shared" si="3"/>
        <v>1.7987840643857573</v>
      </c>
    </row>
    <row r="43" spans="1:8" ht="15" customHeight="1">
      <c r="A43" s="451" t="s">
        <v>145</v>
      </c>
      <c r="B43" s="449">
        <v>120.10193000000002</v>
      </c>
      <c r="C43" s="450">
        <f t="shared" si="1"/>
        <v>7.6631148750356032E-5</v>
      </c>
      <c r="D43" s="449">
        <v>21.957159999999998</v>
      </c>
      <c r="E43" s="450">
        <f t="shared" si="5"/>
        <v>1.5456150276448335E-5</v>
      </c>
      <c r="F43" s="349"/>
      <c r="G43" s="449">
        <f t="shared" si="2"/>
        <v>-98.144770000000022</v>
      </c>
      <c r="H43" s="450">
        <f t="shared" si="3"/>
        <v>-0.81717895790683803</v>
      </c>
    </row>
    <row r="44" spans="1:8" ht="15" customHeight="1">
      <c r="A44" s="451" t="s">
        <v>146</v>
      </c>
      <c r="B44" s="449">
        <v>47.236680000000007</v>
      </c>
      <c r="C44" s="450">
        <f t="shared" si="1"/>
        <v>3.0139407847592186E-5</v>
      </c>
      <c r="D44" s="449">
        <v>2.7975400000000001</v>
      </c>
      <c r="E44" s="450">
        <f t="shared" si="5"/>
        <v>1.969252792454729E-6</v>
      </c>
      <c r="F44" s="349"/>
      <c r="G44" s="449">
        <f t="shared" si="2"/>
        <v>-44.439140000000009</v>
      </c>
      <c r="H44" s="450">
        <f t="shared" si="3"/>
        <v>-0.94077610873583839</v>
      </c>
    </row>
    <row r="45" spans="1:8" ht="15" customHeight="1">
      <c r="A45" s="451" t="s">
        <v>147</v>
      </c>
      <c r="B45" s="449">
        <v>8.4973500000000008</v>
      </c>
      <c r="C45" s="450">
        <f t="shared" si="1"/>
        <v>5.4217421138347881E-6</v>
      </c>
      <c r="D45" s="449">
        <v>4.5483099999999999</v>
      </c>
      <c r="E45" s="450">
        <f t="shared" si="5"/>
        <v>3.2016600900969311E-6</v>
      </c>
      <c r="F45" s="349"/>
      <c r="G45" s="449">
        <f t="shared" si="2"/>
        <v>-3.949040000000001</v>
      </c>
      <c r="H45" s="450">
        <f t="shared" si="3"/>
        <v>-0.46473783002936214</v>
      </c>
    </row>
    <row r="46" spans="1:8" s="439" customFormat="1" ht="15" customHeight="1">
      <c r="A46" s="451" t="s">
        <v>148</v>
      </c>
      <c r="B46" s="449">
        <v>0</v>
      </c>
      <c r="C46" s="450">
        <f t="shared" si="1"/>
        <v>0</v>
      </c>
      <c r="D46" s="449">
        <v>0.47499999999999998</v>
      </c>
      <c r="E46" s="450">
        <f t="shared" si="5"/>
        <v>3.3436343230695404E-7</v>
      </c>
      <c r="F46" s="8"/>
      <c r="G46" s="449">
        <f t="shared" si="2"/>
        <v>0.47499999999999998</v>
      </c>
      <c r="H46" s="450"/>
    </row>
    <row r="47" spans="1:8" ht="15" customHeight="1">
      <c r="A47" s="451" t="s">
        <v>149</v>
      </c>
      <c r="B47" s="449"/>
      <c r="C47" s="450"/>
      <c r="D47" s="449"/>
      <c r="E47" s="450"/>
      <c r="F47" s="349"/>
      <c r="G47" s="449"/>
      <c r="H47" s="450"/>
    </row>
    <row r="48" spans="1:8" ht="15" customHeight="1">
      <c r="A48" s="455" t="s">
        <v>150</v>
      </c>
      <c r="B48" s="459">
        <f>SUM(B40:B47)+B25+B33+B39</f>
        <v>1238960.8993900002</v>
      </c>
      <c r="C48" s="460">
        <f t="shared" si="1"/>
        <v>0.7905201604756058</v>
      </c>
      <c r="D48" s="459">
        <f>SUM(D40:D47)+D39+D33+D25</f>
        <v>1118002.7605699999</v>
      </c>
      <c r="E48" s="460">
        <f>D48/$D$59</f>
        <v>0.78698787442702089</v>
      </c>
      <c r="F48" s="349"/>
      <c r="G48" s="456">
        <f t="shared" si="2"/>
        <v>-120958.13882000023</v>
      </c>
      <c r="H48" s="457">
        <f t="shared" si="3"/>
        <v>-9.7628697467009418E-2</v>
      </c>
    </row>
    <row r="49" spans="1:8" ht="15" customHeight="1">
      <c r="A49" s="55" t="s">
        <v>151</v>
      </c>
      <c r="B49" s="189">
        <f>B24+B48</f>
        <v>1565432.7955800002</v>
      </c>
      <c r="C49" s="56">
        <f t="shared" si="1"/>
        <v>0.99882585914128652</v>
      </c>
      <c r="D49" s="189">
        <f>D24+D48</f>
        <v>1419460.4939199998</v>
      </c>
      <c r="E49" s="56">
        <f>D49/$D$59</f>
        <v>0.99919091109729563</v>
      </c>
      <c r="F49" s="349"/>
      <c r="G49" s="189">
        <f t="shared" si="2"/>
        <v>-145972.30166000035</v>
      </c>
      <c r="H49" s="56">
        <f t="shared" si="3"/>
        <v>-9.3247248985809661E-2</v>
      </c>
    </row>
    <row r="50" spans="1:8" ht="15" customHeight="1">
      <c r="A50" s="451" t="s">
        <v>152</v>
      </c>
      <c r="B50" s="449">
        <v>36.867449999999998</v>
      </c>
      <c r="C50" s="450">
        <f t="shared" si="1"/>
        <v>2.3523310949260455E-5</v>
      </c>
      <c r="D50" s="449">
        <v>36.919460000000001</v>
      </c>
      <c r="E50" s="450">
        <f>D50/$D$59</f>
        <v>2.5988457609514313E-5</v>
      </c>
      <c r="F50" s="349"/>
      <c r="G50" s="449">
        <f t="shared" si="2"/>
        <v>5.2010000000002776E-2</v>
      </c>
      <c r="H50" s="450">
        <f t="shared" si="3"/>
        <v>1.4107295188574957E-3</v>
      </c>
    </row>
    <row r="51" spans="1:8" ht="15" customHeight="1">
      <c r="A51" s="451" t="s">
        <v>153</v>
      </c>
      <c r="B51" s="449"/>
      <c r="C51" s="450"/>
      <c r="D51" s="449"/>
      <c r="E51" s="450"/>
      <c r="F51" s="349"/>
      <c r="G51" s="449"/>
      <c r="H51" s="450"/>
    </row>
    <row r="52" spans="1:8" ht="15" customHeight="1">
      <c r="A52" s="451" t="s">
        <v>154</v>
      </c>
      <c r="B52" s="449"/>
      <c r="C52" s="450"/>
      <c r="D52" s="449"/>
      <c r="E52" s="450"/>
      <c r="F52" s="349"/>
      <c r="G52" s="449"/>
      <c r="H52" s="450"/>
    </row>
    <row r="53" spans="1:8" ht="15" customHeight="1">
      <c r="A53" s="451" t="s">
        <v>155</v>
      </c>
      <c r="B53" s="449"/>
      <c r="C53" s="450"/>
      <c r="D53" s="449"/>
      <c r="E53" s="450"/>
      <c r="F53" s="349"/>
      <c r="G53" s="449"/>
      <c r="H53" s="450"/>
    </row>
    <row r="54" spans="1:8" ht="15" customHeight="1">
      <c r="A54" s="451" t="s">
        <v>156</v>
      </c>
      <c r="B54" s="449">
        <v>708.96361000000002</v>
      </c>
      <c r="C54" s="450">
        <f t="shared" si="1"/>
        <v>4.5235489435098495E-4</v>
      </c>
      <c r="D54" s="449">
        <v>729.47212000000002</v>
      </c>
      <c r="E54" s="450">
        <f t="shared" ref="E54:E59" si="6">D54/$D$59</f>
        <v>5.1349221434827431E-4</v>
      </c>
      <c r="F54" s="349"/>
      <c r="G54" s="449">
        <f t="shared" si="2"/>
        <v>20.508510000000001</v>
      </c>
      <c r="H54" s="450">
        <f t="shared" si="3"/>
        <v>2.8927450874382678E-2</v>
      </c>
    </row>
    <row r="55" spans="1:8" ht="15" customHeight="1">
      <c r="A55" s="451" t="s">
        <v>157</v>
      </c>
      <c r="B55" s="449">
        <v>67.488609999999994</v>
      </c>
      <c r="C55" s="450">
        <f t="shared" si="1"/>
        <v>4.3061170722774927E-5</v>
      </c>
      <c r="D55" s="449">
        <v>0</v>
      </c>
      <c r="E55" s="450">
        <f t="shared" si="6"/>
        <v>0</v>
      </c>
      <c r="F55" s="349"/>
      <c r="G55" s="449">
        <f t="shared" si="2"/>
        <v>-67.488609999999994</v>
      </c>
      <c r="H55" s="450">
        <f>IFERROR((D55-B55)/B55,0)</f>
        <v>-1</v>
      </c>
    </row>
    <row r="56" spans="1:8" ht="15" customHeight="1">
      <c r="A56" s="451" t="s">
        <v>158</v>
      </c>
      <c r="B56" s="449">
        <v>672.38931000000002</v>
      </c>
      <c r="C56" s="450">
        <f t="shared" si="1"/>
        <v>4.2901862803336504E-4</v>
      </c>
      <c r="D56" s="449">
        <v>310.88071000000002</v>
      </c>
      <c r="E56" s="450">
        <f t="shared" si="6"/>
        <v>2.1883608680762701E-4</v>
      </c>
      <c r="F56" s="349"/>
      <c r="G56" s="449">
        <f t="shared" si="2"/>
        <v>-361.5086</v>
      </c>
      <c r="H56" s="450">
        <f t="shared" si="3"/>
        <v>-0.5376477505271462</v>
      </c>
    </row>
    <row r="57" spans="1:8" ht="15" customHeight="1">
      <c r="A57" s="451" t="s">
        <v>159</v>
      </c>
      <c r="B57" s="449">
        <v>354.49028000000004</v>
      </c>
      <c r="C57" s="450">
        <f t="shared" si="1"/>
        <v>2.2618285465716794E-4</v>
      </c>
      <c r="D57" s="449">
        <v>72.127409999999998</v>
      </c>
      <c r="E57" s="450">
        <f t="shared" si="6"/>
        <v>5.0772143938970356E-5</v>
      </c>
      <c r="F57" s="349"/>
      <c r="G57" s="449">
        <f t="shared" si="2"/>
        <v>-282.36287000000004</v>
      </c>
      <c r="H57" s="450">
        <f t="shared" si="3"/>
        <v>-0.79653205159814255</v>
      </c>
    </row>
    <row r="58" spans="1:8" ht="15" customHeight="1">
      <c r="A58" s="455" t="s">
        <v>160</v>
      </c>
      <c r="B58" s="456">
        <f>SUM(B50:B57)</f>
        <v>1840.1992599999999</v>
      </c>
      <c r="C58" s="457">
        <f t="shared" si="1"/>
        <v>1.1741408587135531E-3</v>
      </c>
      <c r="D58" s="456">
        <f>SUM(D50:D57)</f>
        <v>1149.3996999999999</v>
      </c>
      <c r="E58" s="457">
        <f t="shared" si="6"/>
        <v>8.0908890270438587E-4</v>
      </c>
      <c r="F58" s="349"/>
      <c r="G58" s="456">
        <f t="shared" si="2"/>
        <v>-690.79955999999993</v>
      </c>
      <c r="H58" s="457">
        <f t="shared" si="3"/>
        <v>-0.37539389076811169</v>
      </c>
    </row>
    <row r="59" spans="1:8" ht="15" customHeight="1" thickBot="1">
      <c r="A59" s="57" t="s">
        <v>161</v>
      </c>
      <c r="B59" s="190">
        <f>B49+B58</f>
        <v>1567272.9948400001</v>
      </c>
      <c r="C59" s="58">
        <f t="shared" si="1"/>
        <v>1</v>
      </c>
      <c r="D59" s="190">
        <f>D49+D58</f>
        <v>1420609.8936199998</v>
      </c>
      <c r="E59" s="58">
        <f t="shared" si="6"/>
        <v>1</v>
      </c>
      <c r="F59" s="349"/>
      <c r="G59" s="190">
        <f t="shared" si="2"/>
        <v>-146663.1012200003</v>
      </c>
      <c r="H59" s="458">
        <f t="shared" si="3"/>
        <v>-9.3578528886075055E-2</v>
      </c>
    </row>
    <row r="60" spans="1:8" ht="15" customHeight="1">
      <c r="F60" s="349"/>
    </row>
    <row r="61" spans="1:8" ht="15" customHeight="1">
      <c r="F61" s="349"/>
    </row>
  </sheetData>
  <mergeCells count="3">
    <mergeCell ref="B3:C3"/>
    <mergeCell ref="D3:E3"/>
    <mergeCell ref="G3:H3"/>
  </mergeCells>
  <printOptions horizontalCentered="1"/>
  <pageMargins left="0" right="0" top="0.35433070866141736" bottom="0.31496062992125984" header="0" footer="0.19685039370078741"/>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workbookViewId="0">
      <selection activeCell="C6" sqref="C6"/>
    </sheetView>
  </sheetViews>
  <sheetFormatPr baseColWidth="10" defaultColWidth="11.5546875" defaultRowHeight="14.4"/>
  <cols>
    <col min="1" max="1" width="35.5546875" style="8" customWidth="1"/>
    <col min="2" max="2" width="12.44140625" style="69" customWidth="1"/>
    <col min="3" max="3" width="10.6640625" style="69" customWidth="1"/>
    <col min="4" max="4" width="13.33203125" style="70" customWidth="1"/>
    <col min="5" max="5" width="10.6640625" style="71" customWidth="1"/>
    <col min="6" max="6" width="2.33203125" style="349" customWidth="1"/>
    <col min="7" max="7" width="12.5546875" style="8" customWidth="1"/>
    <col min="8" max="16384" width="11.5546875" style="8"/>
  </cols>
  <sheetData>
    <row r="1" spans="1:8" s="428" customFormat="1" ht="45" customHeight="1">
      <c r="A1" s="347" t="s">
        <v>163</v>
      </c>
      <c r="B1" s="347"/>
      <c r="C1" s="347"/>
      <c r="D1" s="347"/>
      <c r="E1" s="347"/>
      <c r="F1" s="347"/>
      <c r="G1" s="347"/>
      <c r="H1" s="347"/>
    </row>
    <row r="2" spans="1:8" s="439" customFormat="1" ht="15" customHeight="1" thickBot="1">
      <c r="A2" s="62"/>
      <c r="B2" s="440"/>
      <c r="C2" s="440"/>
      <c r="D2" s="440"/>
      <c r="E2" s="441"/>
      <c r="F2" s="442"/>
      <c r="G2" s="356"/>
      <c r="H2" s="356"/>
    </row>
    <row r="3" spans="1:8" s="439" customFormat="1" ht="19.95" customHeight="1" thickBot="1">
      <c r="A3" s="63"/>
      <c r="B3" s="1120">
        <v>2019</v>
      </c>
      <c r="C3" s="1121"/>
      <c r="D3" s="1120">
        <v>2020</v>
      </c>
      <c r="E3" s="1121"/>
      <c r="F3" s="349"/>
      <c r="G3" s="1122" t="s">
        <v>2</v>
      </c>
      <c r="H3" s="1123"/>
    </row>
    <row r="4" spans="1:8" s="439" customFormat="1" ht="27" customHeight="1" thickBot="1">
      <c r="A4" s="64"/>
      <c r="B4" s="360" t="s">
        <v>5</v>
      </c>
      <c r="C4" s="378" t="s">
        <v>109</v>
      </c>
      <c r="D4" s="360" t="s">
        <v>5</v>
      </c>
      <c r="E4" s="378" t="s">
        <v>109</v>
      </c>
      <c r="F4" s="349"/>
      <c r="G4" s="445" t="s">
        <v>5</v>
      </c>
      <c r="H4" s="378" t="s">
        <v>6</v>
      </c>
    </row>
    <row r="5" spans="1:8" ht="15" customHeight="1">
      <c r="A5" s="461" t="s">
        <v>164</v>
      </c>
      <c r="B5" s="462">
        <v>1533113.3622392453</v>
      </c>
      <c r="C5" s="463">
        <f>B5/$B$18</f>
        <v>0.38900330260802291</v>
      </c>
      <c r="D5" s="462">
        <v>1527772.62292792</v>
      </c>
      <c r="E5" s="463">
        <f t="shared" ref="E5:E18" si="0">D5/$D$18</f>
        <v>0.42121298987239292</v>
      </c>
      <c r="G5" s="462">
        <f>D5-B5</f>
        <v>-5340.7393113253638</v>
      </c>
      <c r="H5" s="463">
        <f>(D5-B5)/B5</f>
        <v>-3.4835906090628223E-3</v>
      </c>
    </row>
    <row r="6" spans="1:8" ht="15" customHeight="1">
      <c r="A6" s="464" t="s">
        <v>17</v>
      </c>
      <c r="B6" s="465">
        <v>274008.20529033779</v>
      </c>
      <c r="C6" s="466">
        <f t="shared" ref="C6:C18" si="1">B6/$B$18</f>
        <v>6.9525254573448131E-2</v>
      </c>
      <c r="D6" s="465">
        <v>260315.52930917399</v>
      </c>
      <c r="E6" s="466">
        <f t="shared" si="0"/>
        <v>7.1770027008596873E-2</v>
      </c>
      <c r="G6" s="465">
        <f t="shared" ref="G6:G18" si="2">D6-B6</f>
        <v>-13692.675981163804</v>
      </c>
      <c r="H6" s="466">
        <f t="shared" ref="H6:H18" si="3">(D6-B6)/B6</f>
        <v>-4.9971773533771038E-2</v>
      </c>
    </row>
    <row r="7" spans="1:8" ht="15" customHeight="1">
      <c r="A7" s="464" t="s">
        <v>119</v>
      </c>
      <c r="B7" s="465">
        <v>5023.0022066915399</v>
      </c>
      <c r="C7" s="466">
        <f t="shared" si="1"/>
        <v>1.2745074797055197E-3</v>
      </c>
      <c r="D7" s="465">
        <v>353.65072104554798</v>
      </c>
      <c r="E7" s="466">
        <f t="shared" si="0"/>
        <v>9.7502910673083102E-5</v>
      </c>
      <c r="G7" s="465">
        <f t="shared" si="2"/>
        <v>-4669.3514856459915</v>
      </c>
      <c r="H7" s="466">
        <f t="shared" si="3"/>
        <v>-0.9295937555881576</v>
      </c>
    </row>
    <row r="8" spans="1:8" ht="15" customHeight="1">
      <c r="A8" s="464" t="s">
        <v>16</v>
      </c>
      <c r="B8" s="465">
        <v>33017.431379721616</v>
      </c>
      <c r="C8" s="466">
        <f t="shared" si="1"/>
        <v>8.3776517553704327E-3</v>
      </c>
      <c r="D8" s="465">
        <v>42223.9272689024</v>
      </c>
      <c r="E8" s="466">
        <f t="shared" si="0"/>
        <v>1.1641304721774652E-2</v>
      </c>
      <c r="G8" s="465">
        <f t="shared" si="2"/>
        <v>9206.4958891807837</v>
      </c>
      <c r="H8" s="466">
        <f t="shared" si="3"/>
        <v>0.27883743539284395</v>
      </c>
    </row>
    <row r="9" spans="1:8" ht="15" customHeight="1">
      <c r="A9" s="464" t="s">
        <v>165</v>
      </c>
      <c r="B9" s="465">
        <v>108751.28736779292</v>
      </c>
      <c r="C9" s="466">
        <f t="shared" si="1"/>
        <v>2.7593921617874394E-2</v>
      </c>
      <c r="D9" s="465">
        <v>99938.191822881505</v>
      </c>
      <c r="E9" s="466">
        <f t="shared" si="0"/>
        <v>2.7553357056158408E-2</v>
      </c>
      <c r="G9" s="465">
        <f t="shared" si="2"/>
        <v>-8813.0955449114117</v>
      </c>
      <c r="H9" s="466">
        <f t="shared" si="3"/>
        <v>-8.1038999704949169E-2</v>
      </c>
    </row>
    <row r="10" spans="1:8" ht="15" customHeight="1">
      <c r="A10" s="467" t="s">
        <v>126</v>
      </c>
      <c r="B10" s="468">
        <f>SUM(B5:B9)</f>
        <v>1953913.2884837892</v>
      </c>
      <c r="C10" s="469">
        <f t="shared" si="1"/>
        <v>0.4957746380344214</v>
      </c>
      <c r="D10" s="468">
        <f>SUM(D5:D9)</f>
        <v>1930603.9220499233</v>
      </c>
      <c r="E10" s="469">
        <f t="shared" si="0"/>
        <v>0.53227518156959586</v>
      </c>
      <c r="G10" s="468">
        <f t="shared" si="2"/>
        <v>-23309.366433865856</v>
      </c>
      <c r="H10" s="469">
        <f t="shared" si="3"/>
        <v>-1.1929580791148421E-2</v>
      </c>
    </row>
    <row r="11" spans="1:8" ht="15" customHeight="1">
      <c r="A11" s="464" t="s">
        <v>166</v>
      </c>
      <c r="B11" s="465">
        <v>1324210.3238474494</v>
      </c>
      <c r="C11" s="466">
        <f t="shared" si="1"/>
        <v>0.33599745590366303</v>
      </c>
      <c r="D11" s="465">
        <v>1125472.8505068601</v>
      </c>
      <c r="E11" s="466">
        <f t="shared" si="0"/>
        <v>0.3102973422011408</v>
      </c>
      <c r="G11" s="465">
        <f t="shared" si="2"/>
        <v>-198737.47334058932</v>
      </c>
      <c r="H11" s="466">
        <f t="shared" si="3"/>
        <v>-0.15007999089084592</v>
      </c>
    </row>
    <row r="12" spans="1:8" ht="15" customHeight="1">
      <c r="A12" s="464" t="s">
        <v>167</v>
      </c>
      <c r="B12" s="465">
        <v>536419.1145978102</v>
      </c>
      <c r="C12" s="466">
        <f t="shared" si="1"/>
        <v>0.13610787845188482</v>
      </c>
      <c r="D12" s="465">
        <v>456301.23845948803</v>
      </c>
      <c r="E12" s="466">
        <f t="shared" si="0"/>
        <v>0.12580406668477434</v>
      </c>
      <c r="G12" s="465">
        <f t="shared" si="2"/>
        <v>-80117.876138322172</v>
      </c>
      <c r="H12" s="466">
        <f t="shared" si="3"/>
        <v>-0.14935686286718544</v>
      </c>
    </row>
    <row r="13" spans="1:8" ht="15" customHeight="1">
      <c r="A13" s="464" t="s">
        <v>168</v>
      </c>
      <c r="B13" s="465">
        <v>68656.356415387607</v>
      </c>
      <c r="C13" s="466">
        <f t="shared" si="1"/>
        <v>1.7420466123660029E-2</v>
      </c>
      <c r="D13" s="465">
        <v>60682.2937291993</v>
      </c>
      <c r="E13" s="466">
        <f t="shared" si="0"/>
        <v>1.6730349785300951E-2</v>
      </c>
      <c r="G13" s="465">
        <f t="shared" si="2"/>
        <v>-7974.0626861883065</v>
      </c>
      <c r="H13" s="466">
        <f t="shared" si="3"/>
        <v>-0.11614456552199323</v>
      </c>
    </row>
    <row r="14" spans="1:8" ht="15" customHeight="1">
      <c r="A14" s="464" t="s">
        <v>169</v>
      </c>
      <c r="B14" s="465">
        <v>27422.380755774429</v>
      </c>
      <c r="C14" s="466">
        <f t="shared" si="1"/>
        <v>6.9579960243711424E-3</v>
      </c>
      <c r="D14" s="465">
        <v>28900.169276332701</v>
      </c>
      <c r="E14" s="466">
        <f t="shared" si="0"/>
        <v>7.9678916391190575E-3</v>
      </c>
      <c r="G14" s="465">
        <f t="shared" si="2"/>
        <v>1477.7885205582716</v>
      </c>
      <c r="H14" s="466">
        <f t="shared" si="3"/>
        <v>5.3889869509126713E-2</v>
      </c>
    </row>
    <row r="15" spans="1:8" ht="15" customHeight="1">
      <c r="A15" s="467" t="s">
        <v>150</v>
      </c>
      <c r="B15" s="468">
        <f>SUM(B11:B14)</f>
        <v>1956708.1756164217</v>
      </c>
      <c r="C15" s="469">
        <f t="shared" si="1"/>
        <v>0.49648379650357904</v>
      </c>
      <c r="D15" s="468">
        <f>SUM(D11:D14)</f>
        <v>1671356.5519718803</v>
      </c>
      <c r="E15" s="469">
        <f t="shared" si="0"/>
        <v>0.46079965031033521</v>
      </c>
      <c r="G15" s="468">
        <f t="shared" si="2"/>
        <v>-285351.62364454148</v>
      </c>
      <c r="H15" s="469">
        <f t="shared" si="3"/>
        <v>-0.14583248907550928</v>
      </c>
    </row>
    <row r="16" spans="1:8" ht="15" customHeight="1">
      <c r="A16" s="65" t="s">
        <v>151</v>
      </c>
      <c r="B16" s="191">
        <f>B10+B15</f>
        <v>3910621.4641002109</v>
      </c>
      <c r="C16" s="66">
        <f t="shared" si="1"/>
        <v>0.99225843453800044</v>
      </c>
      <c r="D16" s="191">
        <f>D10+D15</f>
        <v>3601960.4740218036</v>
      </c>
      <c r="E16" s="66">
        <f t="shared" si="0"/>
        <v>0.99307483187993106</v>
      </c>
      <c r="G16" s="191">
        <f t="shared" si="2"/>
        <v>-308660.99007840734</v>
      </c>
      <c r="H16" s="66">
        <f t="shared" si="3"/>
        <v>-7.8928884555034953E-2</v>
      </c>
    </row>
    <row r="17" spans="1:8" ht="15" customHeight="1">
      <c r="A17" s="467" t="s">
        <v>160</v>
      </c>
      <c r="B17" s="470">
        <v>30510.531337058579</v>
      </c>
      <c r="C17" s="471">
        <f t="shared" si="1"/>
        <v>7.7415654619995616E-3</v>
      </c>
      <c r="D17" s="470">
        <v>25118.129111402399</v>
      </c>
      <c r="E17" s="471">
        <f t="shared" si="0"/>
        <v>6.925168120068978E-3</v>
      </c>
      <c r="G17" s="470">
        <f t="shared" si="2"/>
        <v>-5392.4022256561802</v>
      </c>
      <c r="H17" s="471">
        <f t="shared" si="3"/>
        <v>-0.17673904679288499</v>
      </c>
    </row>
    <row r="18" spans="1:8" ht="15" customHeight="1" thickBot="1">
      <c r="A18" s="67" t="s">
        <v>161</v>
      </c>
      <c r="B18" s="192">
        <f>B10+B15+B17</f>
        <v>3941131.9954372696</v>
      </c>
      <c r="C18" s="193">
        <f t="shared" si="1"/>
        <v>1</v>
      </c>
      <c r="D18" s="192">
        <f>D10+D15+D17</f>
        <v>3627078.6031332058</v>
      </c>
      <c r="E18" s="193">
        <f t="shared" si="0"/>
        <v>1</v>
      </c>
      <c r="G18" s="192">
        <f t="shared" si="2"/>
        <v>-314053.39230406377</v>
      </c>
      <c r="H18" s="68">
        <f t="shared" si="3"/>
        <v>-7.9686088328848131E-2</v>
      </c>
    </row>
    <row r="20" spans="1:8">
      <c r="D20"/>
      <c r="E20"/>
    </row>
    <row r="21" spans="1:8">
      <c r="D21"/>
      <c r="E21"/>
    </row>
    <row r="22" spans="1:8">
      <c r="D22"/>
      <c r="E22"/>
    </row>
    <row r="23" spans="1:8">
      <c r="D23"/>
      <c r="E23"/>
    </row>
    <row r="24" spans="1:8">
      <c r="D24"/>
      <c r="E24"/>
    </row>
    <row r="25" spans="1:8">
      <c r="D25"/>
      <c r="E25"/>
    </row>
  </sheetData>
  <mergeCells count="3">
    <mergeCell ref="B3:C3"/>
    <mergeCell ref="D3:E3"/>
    <mergeCell ref="G3:H3"/>
  </mergeCells>
  <printOptions horizontalCentered="1"/>
  <pageMargins left="0" right="0" top="0.35433070866141736" bottom="0.31496062992125984" header="0" footer="0.19685039370078741"/>
  <pageSetup paperSize="9" scale="9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selection activeCell="C6" sqref="C6"/>
    </sheetView>
  </sheetViews>
  <sheetFormatPr baseColWidth="10" defaultColWidth="11.5546875" defaultRowHeight="14.4"/>
  <cols>
    <col min="1" max="1" width="46.5546875" style="8" customWidth="1"/>
    <col min="2" max="2" width="12.109375" style="69" customWidth="1"/>
    <col min="3" max="3" width="10.6640625" style="69" customWidth="1"/>
    <col min="4" max="4" width="12.33203125" style="70" customWidth="1"/>
    <col min="5" max="5" width="10.6640625" style="71" customWidth="1"/>
    <col min="6" max="6" width="2.33203125" style="349" customWidth="1"/>
    <col min="7" max="7" width="12.6640625" style="8" bestFit="1" customWidth="1"/>
    <col min="8" max="8" width="11.5546875" style="8"/>
    <col min="9" max="9" width="14.33203125" style="8" customWidth="1"/>
    <col min="10" max="16384" width="11.5546875" style="8"/>
  </cols>
  <sheetData>
    <row r="1" spans="1:9" s="428" customFormat="1" ht="45" customHeight="1">
      <c r="A1" s="347" t="s">
        <v>170</v>
      </c>
      <c r="B1" s="347"/>
      <c r="C1" s="347"/>
      <c r="D1" s="347"/>
      <c r="E1" s="347"/>
      <c r="F1" s="347"/>
      <c r="G1" s="347"/>
      <c r="H1" s="347"/>
    </row>
    <row r="2" spans="1:9" s="439" customFormat="1" ht="15" customHeight="1" thickBot="1">
      <c r="A2" s="62"/>
      <c r="B2" s="440"/>
      <c r="C2" s="440"/>
      <c r="D2" s="440"/>
      <c r="E2" s="441"/>
      <c r="F2" s="442"/>
      <c r="G2" s="356"/>
      <c r="H2" s="356"/>
    </row>
    <row r="3" spans="1:9" s="439" customFormat="1" ht="19.95" customHeight="1" thickBot="1">
      <c r="A3" s="63"/>
      <c r="B3" s="1120">
        <v>2019</v>
      </c>
      <c r="C3" s="1121"/>
      <c r="D3" s="1120">
        <v>2020</v>
      </c>
      <c r="E3" s="1121"/>
      <c r="F3" s="349"/>
      <c r="G3" s="1122" t="s">
        <v>2</v>
      </c>
      <c r="H3" s="1123"/>
    </row>
    <row r="4" spans="1:9" s="439" customFormat="1" ht="27" customHeight="1" thickBot="1">
      <c r="A4" s="64"/>
      <c r="B4" s="360" t="s">
        <v>5</v>
      </c>
      <c r="C4" s="378" t="s">
        <v>109</v>
      </c>
      <c r="D4" s="360" t="s">
        <v>5</v>
      </c>
      <c r="E4" s="378" t="s">
        <v>109</v>
      </c>
      <c r="F4" s="349"/>
      <c r="G4" s="445" t="s">
        <v>5</v>
      </c>
      <c r="H4" s="378" t="s">
        <v>6</v>
      </c>
    </row>
    <row r="5" spans="1:9" ht="15" customHeight="1">
      <c r="A5" s="461" t="s">
        <v>110</v>
      </c>
      <c r="B5" s="472">
        <v>1352717.5919904164</v>
      </c>
      <c r="C5" s="473">
        <f>B5/$B$59</f>
        <v>0.34323072496848256</v>
      </c>
      <c r="D5" s="472">
        <v>1376866.2040880399</v>
      </c>
      <c r="E5" s="473">
        <f>D5/$D$59</f>
        <v>0.37960748986764514</v>
      </c>
      <c r="G5" s="449">
        <f>(D5-B5)</f>
        <v>24148.612097623525</v>
      </c>
      <c r="H5" s="450">
        <f>(D5-B5)/B5</f>
        <v>1.7851924334103441E-2</v>
      </c>
    </row>
    <row r="6" spans="1:9" ht="15" customHeight="1">
      <c r="A6" s="464" t="s">
        <v>111</v>
      </c>
      <c r="B6" s="465">
        <v>92078.008082192799</v>
      </c>
      <c r="C6" s="466">
        <f>B6/$B$59</f>
        <v>2.336334032678769E-2</v>
      </c>
      <c r="D6" s="465">
        <v>82917.739603637194</v>
      </c>
      <c r="E6" s="466">
        <f>D6/$D$59</f>
        <v>2.2860750669150047E-2</v>
      </c>
      <c r="G6" s="449">
        <f t="shared" ref="G6:G59" si="0">(D6-B6)</f>
        <v>-9160.2684785556048</v>
      </c>
      <c r="H6" s="450">
        <f t="shared" ref="H6:H59" si="1">(D6-B6)/B6</f>
        <v>-9.948378195126413E-2</v>
      </c>
    </row>
    <row r="7" spans="1:9" ht="15" customHeight="1">
      <c r="A7" s="464" t="s">
        <v>112</v>
      </c>
      <c r="B7" s="465">
        <v>51761.448161873857</v>
      </c>
      <c r="C7" s="466">
        <f>B7/$B$59</f>
        <v>1.3133649982238392E-2</v>
      </c>
      <c r="D7" s="465">
        <v>41847.5483718498</v>
      </c>
      <c r="E7" s="466">
        <f>D7/$D$59</f>
        <v>1.1537535562560005E-2</v>
      </c>
      <c r="G7" s="449">
        <f t="shared" si="0"/>
        <v>-9913.8997900240574</v>
      </c>
      <c r="H7" s="450">
        <f t="shared" si="1"/>
        <v>-0.19153057230972875</v>
      </c>
    </row>
    <row r="8" spans="1:9" ht="15" customHeight="1">
      <c r="A8" s="464" t="s">
        <v>113</v>
      </c>
      <c r="B8" s="465">
        <v>42578.028834762037</v>
      </c>
      <c r="C8" s="466">
        <f>B8/$B$59</f>
        <v>1.0803502365324355E-2</v>
      </c>
      <c r="D8" s="465">
        <v>36246.432138401498</v>
      </c>
      <c r="E8" s="466">
        <f>D8/$D$59</f>
        <v>9.9932855348352553E-3</v>
      </c>
      <c r="G8" s="449">
        <f t="shared" si="0"/>
        <v>-6331.5966963605388</v>
      </c>
      <c r="H8" s="450">
        <f>ABS(D8-B8)/ABS(B8)</f>
        <v>0.14870572616060668</v>
      </c>
    </row>
    <row r="9" spans="1:9" ht="15" customHeight="1">
      <c r="A9" s="464" t="s">
        <v>114</v>
      </c>
      <c r="B9" s="465">
        <v>-4686.3265000000001</v>
      </c>
      <c r="C9" s="466"/>
      <c r="D9" s="465">
        <v>-4996.5577640091296</v>
      </c>
      <c r="E9" s="466"/>
      <c r="G9" s="449">
        <f t="shared" ref="G9:G10" si="2">(D9-B9)</f>
        <v>-310.23126400912952</v>
      </c>
      <c r="H9" s="450">
        <f t="shared" ref="H9:H10" si="3">ABS(D9-B9)/ABS(B9)</f>
        <v>6.6199242414955409E-2</v>
      </c>
    </row>
    <row r="10" spans="1:9" ht="15" customHeight="1">
      <c r="A10" s="464" t="s">
        <v>115</v>
      </c>
      <c r="B10" s="465">
        <v>-1335.3883299999998</v>
      </c>
      <c r="C10" s="466"/>
      <c r="D10" s="465">
        <v>-5108.7435100000002</v>
      </c>
      <c r="E10" s="466"/>
      <c r="G10" s="449">
        <f t="shared" si="2"/>
        <v>-3773.3551800000005</v>
      </c>
      <c r="H10" s="450">
        <f t="shared" si="3"/>
        <v>2.8256613415215339</v>
      </c>
    </row>
    <row r="11" spans="1:9" ht="15" customHeight="1">
      <c r="A11" s="474" t="s">
        <v>116</v>
      </c>
      <c r="B11" s="475">
        <f>SUM(B5:B10)</f>
        <v>1533113.3622392453</v>
      </c>
      <c r="C11" s="476">
        <f t="shared" ref="C11:C46" si="4">B11/$B$59</f>
        <v>0.38900330260802291</v>
      </c>
      <c r="D11" s="475">
        <f>SUM(D5:D10)</f>
        <v>1527772.6229279195</v>
      </c>
      <c r="E11" s="476">
        <f t="shared" ref="E11:E46" si="5">D11/$D$59</f>
        <v>0.42121298987239308</v>
      </c>
      <c r="G11" s="453">
        <f t="shared" si="0"/>
        <v>-5340.7393113258295</v>
      </c>
      <c r="H11" s="454">
        <f t="shared" si="1"/>
        <v>-3.4835906090631258E-3</v>
      </c>
    </row>
    <row r="12" spans="1:9" ht="15" customHeight="1">
      <c r="A12" s="464" t="s">
        <v>111</v>
      </c>
      <c r="B12" s="465">
        <v>39373.07387389605</v>
      </c>
      <c r="C12" s="466">
        <f t="shared" si="4"/>
        <v>9.9902956611143887E-3</v>
      </c>
      <c r="D12" s="465">
        <v>35536.1741158445</v>
      </c>
      <c r="E12" s="466">
        <f t="shared" si="5"/>
        <v>9.7974645724928748E-3</v>
      </c>
      <c r="G12" s="449">
        <f t="shared" si="0"/>
        <v>-3836.8997580515497</v>
      </c>
      <c r="H12" s="450">
        <f t="shared" si="1"/>
        <v>-9.7449840221780992E-2</v>
      </c>
    </row>
    <row r="13" spans="1:9" ht="15" customHeight="1">
      <c r="A13" s="464" t="s">
        <v>117</v>
      </c>
      <c r="B13" s="465">
        <v>140030.09651204114</v>
      </c>
      <c r="C13" s="466">
        <f t="shared" si="4"/>
        <v>3.5530425439735815E-2</v>
      </c>
      <c r="D13" s="465">
        <v>111700.48200175</v>
      </c>
      <c r="E13" s="466">
        <f t="shared" si="5"/>
        <v>3.0796267250800424E-2</v>
      </c>
      <c r="G13" s="449">
        <f t="shared" si="0"/>
        <v>-28329.61451029114</v>
      </c>
      <c r="H13" s="450">
        <f t="shared" si="1"/>
        <v>-0.2023108975566198</v>
      </c>
      <c r="I13"/>
    </row>
    <row r="14" spans="1:9" ht="15" customHeight="1">
      <c r="A14" s="464" t="s">
        <v>113</v>
      </c>
      <c r="B14" s="465">
        <v>94605.034904400556</v>
      </c>
      <c r="C14" s="466">
        <f t="shared" si="4"/>
        <v>2.4004533472597917E-2</v>
      </c>
      <c r="D14" s="465">
        <v>113078.87319158</v>
      </c>
      <c r="E14" s="466">
        <f t="shared" si="5"/>
        <v>3.1176295185303772E-2</v>
      </c>
      <c r="G14" s="449">
        <f t="shared" si="0"/>
        <v>18473.838287179446</v>
      </c>
      <c r="H14" s="450">
        <f t="shared" si="1"/>
        <v>0.19527330977518761</v>
      </c>
      <c r="I14"/>
    </row>
    <row r="15" spans="1:9" ht="15" customHeight="1">
      <c r="A15" s="474" t="s">
        <v>118</v>
      </c>
      <c r="B15" s="475">
        <f>SUM(B12:B14)</f>
        <v>274008.20529033779</v>
      </c>
      <c r="C15" s="476">
        <f t="shared" si="4"/>
        <v>6.9525254573448131E-2</v>
      </c>
      <c r="D15" s="475">
        <f>SUM(D12:D14)</f>
        <v>260315.52930917451</v>
      </c>
      <c r="E15" s="476">
        <f t="shared" si="5"/>
        <v>7.1770027008597068E-2</v>
      </c>
      <c r="G15" s="453">
        <f t="shared" si="0"/>
        <v>-13692.67598116328</v>
      </c>
      <c r="H15" s="454">
        <f t="shared" si="1"/>
        <v>-4.997177353376913E-2</v>
      </c>
      <c r="I15"/>
    </row>
    <row r="16" spans="1:9" ht="15" customHeight="1">
      <c r="A16" s="464" t="s">
        <v>119</v>
      </c>
      <c r="B16" s="465">
        <v>5023.0022066915399</v>
      </c>
      <c r="C16" s="466">
        <f t="shared" si="4"/>
        <v>1.2745074797055197E-3</v>
      </c>
      <c r="D16" s="465">
        <v>353.65072104554798</v>
      </c>
      <c r="E16" s="466">
        <f t="shared" si="5"/>
        <v>9.750291067308317E-5</v>
      </c>
      <c r="G16" s="449">
        <f t="shared" si="0"/>
        <v>-4669.3514856459915</v>
      </c>
      <c r="H16" s="450">
        <f t="shared" si="1"/>
        <v>-0.9295937555881576</v>
      </c>
      <c r="I16"/>
    </row>
    <row r="17" spans="1:9" ht="15" customHeight="1">
      <c r="A17" s="464" t="s">
        <v>120</v>
      </c>
      <c r="B17" s="465">
        <v>48500.121794782019</v>
      </c>
      <c r="C17" s="466">
        <f t="shared" si="4"/>
        <v>1.230613992399433E-2</v>
      </c>
      <c r="D17" s="465">
        <v>59814.734207759</v>
      </c>
      <c r="E17" s="466">
        <f t="shared" si="5"/>
        <v>1.6491160173945182E-2</v>
      </c>
      <c r="G17" s="449">
        <f t="shared" si="0"/>
        <v>11314.612412976981</v>
      </c>
      <c r="H17" s="450">
        <f t="shared" si="1"/>
        <v>0.23329039174071284</v>
      </c>
      <c r="I17"/>
    </row>
    <row r="18" spans="1:9" ht="15" customHeight="1">
      <c r="A18" s="464" t="s">
        <v>16</v>
      </c>
      <c r="B18" s="465">
        <v>33017.431379721616</v>
      </c>
      <c r="C18" s="466">
        <f t="shared" si="4"/>
        <v>8.3776517553704327E-3</v>
      </c>
      <c r="D18" s="465">
        <v>42223.9272689024</v>
      </c>
      <c r="E18" s="466">
        <f t="shared" si="5"/>
        <v>1.1641304721774662E-2</v>
      </c>
      <c r="G18" s="449">
        <f t="shared" si="0"/>
        <v>9206.4958891807837</v>
      </c>
      <c r="H18" s="450">
        <f t="shared" si="1"/>
        <v>0.27883743539284395</v>
      </c>
      <c r="I18"/>
    </row>
    <row r="19" spans="1:9" ht="15" customHeight="1">
      <c r="A19" s="464" t="s">
        <v>121</v>
      </c>
      <c r="B19" s="465">
        <v>5235.2453800000012</v>
      </c>
      <c r="C19" s="466">
        <f t="shared" si="4"/>
        <v>1.3283608328929235E-3</v>
      </c>
      <c r="D19" s="465">
        <v>5592.4988304446097</v>
      </c>
      <c r="E19" s="466">
        <f t="shared" si="5"/>
        <v>1.541874175435185E-3</v>
      </c>
      <c r="G19" s="449">
        <f t="shared" si="0"/>
        <v>357.25345044460846</v>
      </c>
      <c r="H19" s="450">
        <f t="shared" si="1"/>
        <v>6.8240058395239611E-2</v>
      </c>
      <c r="I19"/>
    </row>
    <row r="20" spans="1:9" ht="15" customHeight="1">
      <c r="A20" s="464" t="s">
        <v>122</v>
      </c>
      <c r="B20" s="465">
        <v>3644.1219999999994</v>
      </c>
      <c r="C20" s="466">
        <f t="shared" si="4"/>
        <v>9.2463840445305436E-4</v>
      </c>
      <c r="D20" s="465">
        <v>2524.7143999999998</v>
      </c>
      <c r="E20" s="466">
        <f t="shared" si="5"/>
        <v>6.9607380380978215E-4</v>
      </c>
      <c r="G20" s="449">
        <f t="shared" si="0"/>
        <v>-1119.4075999999995</v>
      </c>
      <c r="H20" s="450">
        <f t="shared" si="1"/>
        <v>-0.30718170247867654</v>
      </c>
      <c r="I20"/>
    </row>
    <row r="21" spans="1:9" ht="15" customHeight="1">
      <c r="A21" s="464" t="s">
        <v>123</v>
      </c>
      <c r="B21" s="465"/>
      <c r="C21" s="466"/>
      <c r="D21" s="465"/>
      <c r="E21" s="466"/>
      <c r="G21" s="449"/>
      <c r="H21" s="450"/>
      <c r="I21"/>
    </row>
    <row r="22" spans="1:9" ht="15" customHeight="1">
      <c r="A22" s="464" t="s">
        <v>124</v>
      </c>
      <c r="B22" s="465">
        <v>1695.8656512883192</v>
      </c>
      <c r="C22" s="466">
        <f t="shared" si="4"/>
        <v>4.3029912554353882E-4</v>
      </c>
      <c r="D22" s="465">
        <v>2030.5928269224501</v>
      </c>
      <c r="E22" s="466">
        <f t="shared" si="5"/>
        <v>5.5984252041528678E-4</v>
      </c>
      <c r="G22" s="449">
        <f t="shared" si="0"/>
        <v>334.72717563413084</v>
      </c>
      <c r="H22" s="450">
        <f>ABS(D22-B22)/ABS(B22)</f>
        <v>0.19737835681726587</v>
      </c>
      <c r="I22"/>
    </row>
    <row r="23" spans="1:9" ht="15" customHeight="1">
      <c r="A23" s="464" t="s">
        <v>125</v>
      </c>
      <c r="B23" s="465">
        <v>49675.932541722432</v>
      </c>
      <c r="C23" s="466">
        <f t="shared" si="4"/>
        <v>1.2604483330990511E-2</v>
      </c>
      <c r="D23" s="465">
        <v>29975.651557755398</v>
      </c>
      <c r="E23" s="466">
        <f t="shared" si="5"/>
        <v>8.2644063825529825E-3</v>
      </c>
      <c r="G23" s="449">
        <f t="shared" si="0"/>
        <v>-19700.280983967034</v>
      </c>
      <c r="H23" s="450">
        <f t="shared" si="1"/>
        <v>-0.39657596699208253</v>
      </c>
      <c r="I23"/>
    </row>
    <row r="24" spans="1:9" ht="15" customHeight="1">
      <c r="A24" s="477" t="s">
        <v>126</v>
      </c>
      <c r="B24" s="468">
        <f>SUM(B16:B23)+B11+B15</f>
        <v>1953913.288483789</v>
      </c>
      <c r="C24" s="469">
        <f t="shared" si="4"/>
        <v>0.49577463803442134</v>
      </c>
      <c r="D24" s="468">
        <f>SUM(D16:D23)+D15+D11</f>
        <v>1930603.9220499233</v>
      </c>
      <c r="E24" s="469">
        <f t="shared" si="5"/>
        <v>0.5322751815695963</v>
      </c>
      <c r="G24" s="456">
        <f t="shared" si="0"/>
        <v>-23309.366433865624</v>
      </c>
      <c r="H24" s="457">
        <f t="shared" si="1"/>
        <v>-1.1929580791148304E-2</v>
      </c>
      <c r="I24"/>
    </row>
    <row r="25" spans="1:9" ht="15" customHeight="1">
      <c r="A25" s="474" t="s">
        <v>127</v>
      </c>
      <c r="B25" s="475">
        <v>270855.91951744945</v>
      </c>
      <c r="C25" s="476">
        <f t="shared" si="4"/>
        <v>6.8725411843862369E-2</v>
      </c>
      <c r="D25" s="475">
        <v>339677.64853685797</v>
      </c>
      <c r="E25" s="476">
        <f t="shared" si="5"/>
        <v>9.3650478995253097E-2</v>
      </c>
      <c r="G25" s="453">
        <f t="shared" si="0"/>
        <v>68821.729019408522</v>
      </c>
      <c r="H25" s="454">
        <f t="shared" si="1"/>
        <v>0.25408980960068989</v>
      </c>
      <c r="I25"/>
    </row>
    <row r="26" spans="1:9" ht="15" customHeight="1">
      <c r="A26" s="464" t="s">
        <v>128</v>
      </c>
      <c r="B26" s="465">
        <v>49635.108115188224</v>
      </c>
      <c r="C26" s="466">
        <f t="shared" si="4"/>
        <v>1.2594124777513623E-2</v>
      </c>
      <c r="D26" s="465">
        <v>36477.469531702598</v>
      </c>
      <c r="E26" s="466">
        <f t="shared" si="5"/>
        <v>1.0056983463273177E-2</v>
      </c>
      <c r="G26" s="449">
        <f t="shared" si="0"/>
        <v>-13157.638583485626</v>
      </c>
      <c r="H26" s="450">
        <f t="shared" si="1"/>
        <v>-0.26508733602333828</v>
      </c>
      <c r="I26"/>
    </row>
    <row r="27" spans="1:9" ht="15" customHeight="1">
      <c r="A27" s="464" t="s">
        <v>129</v>
      </c>
      <c r="B27" s="465">
        <v>185.11954162686678</v>
      </c>
      <c r="C27" s="466">
        <f t="shared" si="4"/>
        <v>4.6971160022344728E-5</v>
      </c>
      <c r="D27" s="465">
        <v>141.36745433553801</v>
      </c>
      <c r="E27" s="466">
        <f t="shared" si="5"/>
        <v>3.8975569543328791E-5</v>
      </c>
      <c r="G27" s="449">
        <f t="shared" si="0"/>
        <v>-43.752087291328763</v>
      </c>
      <c r="H27" s="450">
        <f t="shared" si="1"/>
        <v>-0.23634504983551091</v>
      </c>
      <c r="I27"/>
    </row>
    <row r="28" spans="1:9" ht="15" customHeight="1">
      <c r="A28" s="464" t="s">
        <v>130</v>
      </c>
      <c r="B28" s="465">
        <v>411.23502929118547</v>
      </c>
      <c r="C28" s="466">
        <f t="shared" si="4"/>
        <v>1.0434439388665004E-4</v>
      </c>
      <c r="D28" s="465">
        <v>116.10633398227201</v>
      </c>
      <c r="E28" s="466">
        <f t="shared" si="5"/>
        <v>3.20109781690353E-5</v>
      </c>
      <c r="G28" s="449">
        <f t="shared" si="0"/>
        <v>-295.12869530891345</v>
      </c>
      <c r="H28" s="450">
        <f t="shared" si="1"/>
        <v>-0.71766428997452947</v>
      </c>
      <c r="I28"/>
    </row>
    <row r="29" spans="1:9" ht="15" customHeight="1">
      <c r="A29" s="464" t="s">
        <v>131</v>
      </c>
      <c r="B29" s="465">
        <v>9170.1061918162723</v>
      </c>
      <c r="C29" s="466">
        <f t="shared" si="4"/>
        <v>2.3267696190923557E-3</v>
      </c>
      <c r="D29" s="465">
        <v>5254.0256482853902</v>
      </c>
      <c r="E29" s="466">
        <f t="shared" si="5"/>
        <v>1.4485557726118124E-3</v>
      </c>
      <c r="G29" s="449">
        <f t="shared" si="0"/>
        <v>-3916.0805435308821</v>
      </c>
      <c r="H29" s="450">
        <f t="shared" si="1"/>
        <v>-0.42704854901524819</v>
      </c>
      <c r="I29"/>
    </row>
    <row r="30" spans="1:9" ht="15" customHeight="1">
      <c r="A30" s="464" t="s">
        <v>132</v>
      </c>
      <c r="B30" s="465">
        <v>227468.01070420136</v>
      </c>
      <c r="C30" s="466">
        <f t="shared" si="4"/>
        <v>5.7716415224749081E-2</v>
      </c>
      <c r="D30" s="465">
        <v>188990.22728892899</v>
      </c>
      <c r="E30" s="466">
        <f t="shared" si="5"/>
        <v>5.2105357497814447E-2</v>
      </c>
      <c r="G30" s="449">
        <f t="shared" si="0"/>
        <v>-38477.783415272366</v>
      </c>
      <c r="H30" s="450">
        <f t="shared" si="1"/>
        <v>-0.16915689945215526</v>
      </c>
      <c r="I30"/>
    </row>
    <row r="31" spans="1:9" ht="15" customHeight="1">
      <c r="A31" s="464" t="s">
        <v>133</v>
      </c>
      <c r="B31" s="465">
        <v>23681.02004568636</v>
      </c>
      <c r="C31" s="466">
        <f t="shared" si="4"/>
        <v>6.0086848329622983E-3</v>
      </c>
      <c r="D31" s="465">
        <v>20238.939192252899</v>
      </c>
      <c r="E31" s="466">
        <f t="shared" si="5"/>
        <v>5.579956049138214E-3</v>
      </c>
      <c r="G31" s="449">
        <f t="shared" si="0"/>
        <v>-3442.080853433461</v>
      </c>
      <c r="H31" s="450">
        <f t="shared" si="1"/>
        <v>-0.1453518829337952</v>
      </c>
      <c r="I31"/>
    </row>
    <row r="32" spans="1:9" ht="15" customHeight="1">
      <c r="A32" s="464" t="s">
        <v>134</v>
      </c>
      <c r="B32" s="465">
        <v>145367.92374999999</v>
      </c>
      <c r="C32" s="466">
        <f t="shared" si="4"/>
        <v>3.6884814798970308E-2</v>
      </c>
      <c r="D32" s="465">
        <v>129278.16996</v>
      </c>
      <c r="E32" s="466">
        <f t="shared" si="5"/>
        <v>3.5642505747828235E-2</v>
      </c>
      <c r="G32" s="449">
        <f t="shared" si="0"/>
        <v>-16089.753789999988</v>
      </c>
      <c r="H32" s="450">
        <f t="shared" si="1"/>
        <v>-0.11068297169649841</v>
      </c>
      <c r="I32"/>
    </row>
    <row r="33" spans="1:10" ht="15" customHeight="1">
      <c r="A33" s="474" t="s">
        <v>135</v>
      </c>
      <c r="B33" s="475">
        <f>SUM(B26:B32)</f>
        <v>455918.52337781026</v>
      </c>
      <c r="C33" s="476">
        <f t="shared" si="4"/>
        <v>0.11568212480719667</v>
      </c>
      <c r="D33" s="475">
        <f>SUM(D26:D32)</f>
        <v>380496.30540948769</v>
      </c>
      <c r="E33" s="476">
        <f t="shared" si="5"/>
        <v>0.10490434507837824</v>
      </c>
      <c r="G33" s="453">
        <f t="shared" si="0"/>
        <v>-75422.21796832257</v>
      </c>
      <c r="H33" s="454">
        <f t="shared" si="1"/>
        <v>-0.16542915916101469</v>
      </c>
      <c r="I33" s="903"/>
    </row>
    <row r="34" spans="1:10" ht="15" customHeight="1">
      <c r="A34" s="464" t="s">
        <v>136</v>
      </c>
      <c r="B34" s="465">
        <v>1053354.40433</v>
      </c>
      <c r="C34" s="466">
        <f t="shared" si="4"/>
        <v>0.26727204405980065</v>
      </c>
      <c r="D34" s="465">
        <v>785795.20197000005</v>
      </c>
      <c r="E34" s="466">
        <f t="shared" si="5"/>
        <v>0.21664686320588736</v>
      </c>
      <c r="G34" s="449">
        <f t="shared" si="0"/>
        <v>-267559.20236</v>
      </c>
      <c r="H34" s="450">
        <f t="shared" si="1"/>
        <v>-0.2540068197941267</v>
      </c>
      <c r="I34"/>
    </row>
    <row r="35" spans="1:10" ht="15" customHeight="1">
      <c r="A35" s="464" t="s">
        <v>137</v>
      </c>
      <c r="B35" s="465">
        <v>-36163.545189999997</v>
      </c>
      <c r="C35" s="466">
        <f t="shared" si="4"/>
        <v>-9.1759284469201449E-3</v>
      </c>
      <c r="D35" s="465">
        <v>-24125.20422</v>
      </c>
      <c r="E35" s="466">
        <f t="shared" si="5"/>
        <v>-6.6514147774905585E-3</v>
      </c>
      <c r="G35" s="449">
        <f t="shared" si="0"/>
        <v>12038.340969999997</v>
      </c>
      <c r="H35" s="450">
        <f>ABS(D35-B35)/ABS(B35)</f>
        <v>0.3328860847782385</v>
      </c>
      <c r="I35"/>
    </row>
    <row r="36" spans="1:10" ht="15" customHeight="1">
      <c r="A36" s="464" t="s">
        <v>138</v>
      </c>
      <c r="B36" s="465">
        <v>5867.3705399999999</v>
      </c>
      <c r="C36" s="466">
        <f t="shared" si="4"/>
        <v>1.4887526088425296E-3</v>
      </c>
      <c r="D36" s="465">
        <v>4995.7904900000003</v>
      </c>
      <c r="E36" s="466">
        <f t="shared" si="5"/>
        <v>1.3773593121705315E-3</v>
      </c>
      <c r="G36" s="449">
        <f t="shared" si="0"/>
        <v>-871.58004999999957</v>
      </c>
      <c r="H36" s="450">
        <f t="shared" si="1"/>
        <v>-0.14854695882220514</v>
      </c>
      <c r="I36"/>
    </row>
    <row r="37" spans="1:10" ht="15" customHeight="1">
      <c r="A37" s="464" t="s">
        <v>139</v>
      </c>
      <c r="B37" s="465">
        <v>103178.83014000001</v>
      </c>
      <c r="C37" s="466">
        <f t="shared" si="4"/>
        <v>2.617999860432289E-2</v>
      </c>
      <c r="D37" s="465">
        <v>88966.95435</v>
      </c>
      <c r="E37" s="466">
        <f t="shared" si="5"/>
        <v>2.4528543239495028E-2</v>
      </c>
      <c r="G37" s="449">
        <f t="shared" si="0"/>
        <v>-14211.875790000006</v>
      </c>
      <c r="H37" s="450">
        <f t="shared" si="1"/>
        <v>-0.13774022995527641</v>
      </c>
      <c r="I37"/>
    </row>
    <row r="38" spans="1:10" ht="15" customHeight="1">
      <c r="A38" s="464" t="s">
        <v>140</v>
      </c>
      <c r="B38" s="465">
        <v>7617.935730000002</v>
      </c>
      <c r="C38" s="466">
        <f t="shared" si="4"/>
        <v>1.9329308784429055E-3</v>
      </c>
      <c r="D38" s="465">
        <v>5967.3924299999999</v>
      </c>
      <c r="E38" s="466">
        <f t="shared" si="5"/>
        <v>1.6452338322211016E-3</v>
      </c>
      <c r="G38" s="449">
        <f t="shared" si="0"/>
        <v>-1650.5433000000021</v>
      </c>
      <c r="H38" s="450">
        <f t="shared" si="1"/>
        <v>-0.21666542728892274</v>
      </c>
      <c r="I38"/>
    </row>
    <row r="39" spans="1:10" ht="15" customHeight="1">
      <c r="A39" s="474" t="s">
        <v>141</v>
      </c>
      <c r="B39" s="475">
        <f>SUM(B34:B38)</f>
        <v>1133854.9955500001</v>
      </c>
      <c r="C39" s="476">
        <f t="shared" si="4"/>
        <v>0.28769779770448889</v>
      </c>
      <c r="D39" s="475">
        <f>SUM(D34:D38)</f>
        <v>861600.13502000016</v>
      </c>
      <c r="E39" s="476">
        <f t="shared" si="5"/>
        <v>0.2375465848122835</v>
      </c>
      <c r="G39" s="453">
        <f t="shared" si="0"/>
        <v>-272254.86052999995</v>
      </c>
      <c r="H39" s="454">
        <f t="shared" si="1"/>
        <v>-0.24011435465602637</v>
      </c>
      <c r="I39" s="903"/>
      <c r="J39" s="820"/>
    </row>
    <row r="40" spans="1:10" ht="15" customHeight="1">
      <c r="A40" s="464" t="s">
        <v>142</v>
      </c>
      <c r="B40" s="465">
        <v>54193.262145974448</v>
      </c>
      <c r="C40" s="466">
        <f t="shared" si="4"/>
        <v>1.3750684374112594E-2</v>
      </c>
      <c r="D40" s="465">
        <v>47405.372081681497</v>
      </c>
      <c r="E40" s="466">
        <f t="shared" si="5"/>
        <v>1.306984966929887E-2</v>
      </c>
      <c r="G40" s="449">
        <f t="shared" si="0"/>
        <v>-6787.8900642929511</v>
      </c>
      <c r="H40" s="450">
        <f t="shared" si="1"/>
        <v>-0.12525339489638318</v>
      </c>
      <c r="I40" s="903"/>
    </row>
    <row r="41" spans="1:10" ht="15" customHeight="1">
      <c r="A41" s="464" t="s">
        <v>143</v>
      </c>
      <c r="B41" s="465">
        <v>14463.094269413159</v>
      </c>
      <c r="C41" s="466">
        <f t="shared" si="4"/>
        <v>3.6697817495474354E-3</v>
      </c>
      <c r="D41" s="465">
        <v>13276.9216475178</v>
      </c>
      <c r="E41" s="466">
        <f t="shared" si="5"/>
        <v>3.6605001160020935E-3</v>
      </c>
      <c r="G41" s="449">
        <f t="shared" si="0"/>
        <v>-1186.172621895359</v>
      </c>
      <c r="H41" s="450">
        <f t="shared" si="1"/>
        <v>-8.201375167718436E-2</v>
      </c>
      <c r="I41"/>
    </row>
    <row r="42" spans="1:10" ht="15" customHeight="1">
      <c r="A42" s="464" t="s">
        <v>144</v>
      </c>
      <c r="B42" s="465">
        <v>21209.645578468273</v>
      </c>
      <c r="C42" s="466">
        <f t="shared" si="4"/>
        <v>5.3816125932912478E-3</v>
      </c>
      <c r="D42" s="465">
        <v>21902.647487181901</v>
      </c>
      <c r="E42" s="466">
        <f t="shared" si="5"/>
        <v>6.0386470445558012E-3</v>
      </c>
      <c r="G42" s="449">
        <f t="shared" si="0"/>
        <v>693.00190871362793</v>
      </c>
      <c r="H42" s="450">
        <f t="shared" si="1"/>
        <v>3.2673903302615936E-2</v>
      </c>
      <c r="I42"/>
    </row>
    <row r="43" spans="1:10" ht="15" customHeight="1">
      <c r="A43" s="464" t="s">
        <v>145</v>
      </c>
      <c r="B43" s="465">
        <v>-117.16293333991659</v>
      </c>
      <c r="C43" s="466">
        <f t="shared" si="4"/>
        <v>-2.9728243934879258E-5</v>
      </c>
      <c r="D43" s="465">
        <v>-19.322566874819302</v>
      </c>
      <c r="E43" s="466">
        <f t="shared" si="5"/>
        <v>-5.327308555741737E-6</v>
      </c>
      <c r="G43" s="449">
        <f t="shared" si="0"/>
        <v>97.84036646509729</v>
      </c>
      <c r="H43" s="450">
        <f>ABS(D43-B43)/ABS(B43)</f>
        <v>0.83507952281494957</v>
      </c>
      <c r="I43"/>
    </row>
    <row r="44" spans="1:10" ht="15" customHeight="1">
      <c r="A44" s="464" t="s">
        <v>146</v>
      </c>
      <c r="B44" s="465">
        <v>1887.8538627167434</v>
      </c>
      <c r="C44" s="466">
        <f t="shared" si="4"/>
        <v>4.7901310204843457E-4</v>
      </c>
      <c r="D44" s="465">
        <v>1810.76101831032</v>
      </c>
      <c r="E44" s="466">
        <f t="shared" si="5"/>
        <v>4.9923401625377468E-4</v>
      </c>
      <c r="G44" s="449">
        <f t="shared" si="0"/>
        <v>-77.09284440642341</v>
      </c>
      <c r="H44" s="450">
        <f t="shared" si="1"/>
        <v>-4.0836235223992302E-2</v>
      </c>
      <c r="I44"/>
    </row>
    <row r="45" spans="1:10" ht="15" customHeight="1">
      <c r="A45" s="464" t="s">
        <v>147</v>
      </c>
      <c r="B45" s="465">
        <v>780.36090792907214</v>
      </c>
      <c r="C45" s="466">
        <f t="shared" si="4"/>
        <v>1.9800425584134512E-4</v>
      </c>
      <c r="D45" s="465">
        <v>706.188367715239</v>
      </c>
      <c r="E45" s="466">
        <f t="shared" si="5"/>
        <v>1.9469894231274935E-4</v>
      </c>
      <c r="G45" s="449">
        <f t="shared" si="0"/>
        <v>-74.172540213833145</v>
      </c>
      <c r="H45" s="450">
        <f>(D45-B45)/B45</f>
        <v>-9.5049020857122135E-2</v>
      </c>
      <c r="I45"/>
    </row>
    <row r="46" spans="1:10" s="439" customFormat="1" ht="15" customHeight="1">
      <c r="A46" s="451" t="s">
        <v>148</v>
      </c>
      <c r="B46" s="449">
        <v>3661.6833400000005</v>
      </c>
      <c r="C46" s="450">
        <f t="shared" si="4"/>
        <v>9.2909431712492939E-4</v>
      </c>
      <c r="D46" s="449">
        <v>4499.8949700000003</v>
      </c>
      <c r="E46" s="450">
        <f t="shared" si="5"/>
        <v>1.2406389445524634E-3</v>
      </c>
      <c r="F46" s="8"/>
      <c r="G46" s="449">
        <f t="shared" si="0"/>
        <v>838.21162999999979</v>
      </c>
      <c r="H46" s="450">
        <f>(D46-B46)/B46</f>
        <v>0.22891428672802702</v>
      </c>
    </row>
    <row r="47" spans="1:10" ht="15" customHeight="1">
      <c r="A47" s="464" t="s">
        <v>149</v>
      </c>
      <c r="B47" s="465"/>
      <c r="C47" s="466"/>
      <c r="D47" s="465"/>
      <c r="E47" s="466"/>
      <c r="G47" s="449"/>
      <c r="H47" s="450"/>
      <c r="I47"/>
    </row>
    <row r="48" spans="1:10" ht="15" customHeight="1">
      <c r="A48" s="477" t="s">
        <v>150</v>
      </c>
      <c r="B48" s="468">
        <f>SUM(B40:B47)+B25+B33+B39</f>
        <v>1956708.1756164217</v>
      </c>
      <c r="C48" s="469">
        <f t="shared" ref="C48:C59" si="6">B48/$B$59</f>
        <v>0.49648379650357904</v>
      </c>
      <c r="D48" s="468">
        <f>SUM(D40:D47)+D39+D33+D25</f>
        <v>1671356.5519718777</v>
      </c>
      <c r="E48" s="469">
        <f t="shared" ref="E48:E59" si="7">D48/$D$59</f>
        <v>0.46079965031033482</v>
      </c>
      <c r="G48" s="456">
        <f t="shared" si="0"/>
        <v>-285351.62364454404</v>
      </c>
      <c r="H48" s="457">
        <f t="shared" si="1"/>
        <v>-0.14583248907551058</v>
      </c>
      <c r="I48" s="903"/>
    </row>
    <row r="49" spans="1:9" ht="15" customHeight="1">
      <c r="A49" s="65" t="s">
        <v>151</v>
      </c>
      <c r="B49" s="191">
        <f>B48+B24</f>
        <v>3910621.4641002109</v>
      </c>
      <c r="C49" s="66">
        <f t="shared" si="6"/>
        <v>0.99225843453800044</v>
      </c>
      <c r="D49" s="191">
        <f>D24+D48</f>
        <v>3601960.4740218008</v>
      </c>
      <c r="E49" s="66">
        <f t="shared" si="7"/>
        <v>0.99307483187993106</v>
      </c>
      <c r="G49" s="189">
        <f t="shared" si="0"/>
        <v>-308660.99007841013</v>
      </c>
      <c r="H49" s="56">
        <f t="shared" si="1"/>
        <v>-7.8928884555035675E-2</v>
      </c>
      <c r="I49"/>
    </row>
    <row r="50" spans="1:9" ht="15" customHeight="1">
      <c r="A50" s="464" t="s">
        <v>152</v>
      </c>
      <c r="B50" s="465">
        <v>9561.8093915030749</v>
      </c>
      <c r="C50" s="466">
        <f t="shared" si="6"/>
        <v>2.4261581196907338E-3</v>
      </c>
      <c r="D50" s="465">
        <v>8711.6466533181701</v>
      </c>
      <c r="E50" s="466">
        <f t="shared" si="7"/>
        <v>2.4018356386852854E-3</v>
      </c>
      <c r="G50" s="449">
        <f t="shared" si="0"/>
        <v>-850.16273818490481</v>
      </c>
      <c r="H50" s="450">
        <f t="shared" si="1"/>
        <v>-8.8912328553671677E-2</v>
      </c>
      <c r="I50"/>
    </row>
    <row r="51" spans="1:9" ht="15" customHeight="1">
      <c r="A51" s="464" t="s">
        <v>153</v>
      </c>
      <c r="B51" s="465">
        <v>0</v>
      </c>
      <c r="C51" s="466">
        <f t="shared" si="6"/>
        <v>0</v>
      </c>
      <c r="D51" s="465">
        <v>0</v>
      </c>
      <c r="E51" s="466">
        <f t="shared" si="7"/>
        <v>0</v>
      </c>
      <c r="G51" s="449">
        <f t="shared" si="0"/>
        <v>0</v>
      </c>
      <c r="H51" s="450"/>
      <c r="I51"/>
    </row>
    <row r="52" spans="1:9" ht="15" customHeight="1">
      <c r="A52" s="464" t="s">
        <v>154</v>
      </c>
      <c r="B52" s="465">
        <v>115.57102060170611</v>
      </c>
      <c r="C52" s="466">
        <f t="shared" si="6"/>
        <v>2.932432121926012E-5</v>
      </c>
      <c r="D52" s="465">
        <v>118.532057303249</v>
      </c>
      <c r="E52" s="466">
        <f t="shared" si="7"/>
        <v>3.2679759738555619E-5</v>
      </c>
      <c r="G52" s="449">
        <f t="shared" si="0"/>
        <v>2.9610367015428949</v>
      </c>
      <c r="H52" s="450">
        <f t="shared" si="1"/>
        <v>2.5620927167785024E-2</v>
      </c>
      <c r="I52"/>
    </row>
    <row r="53" spans="1:9" ht="15" customHeight="1">
      <c r="A53" s="464" t="s">
        <v>155</v>
      </c>
      <c r="B53" s="465">
        <v>54.657789999999991</v>
      </c>
      <c r="C53" s="466">
        <f t="shared" si="6"/>
        <v>1.386855098060112E-5</v>
      </c>
      <c r="D53" s="465">
        <v>21.851500000000001</v>
      </c>
      <c r="E53" s="466">
        <f t="shared" si="7"/>
        <v>6.024545478866622E-6</v>
      </c>
      <c r="G53" s="449">
        <f t="shared" si="0"/>
        <v>-32.80628999999999</v>
      </c>
      <c r="H53" s="450">
        <f t="shared" si="1"/>
        <v>-0.60021252231383659</v>
      </c>
      <c r="I53"/>
    </row>
    <row r="54" spans="1:9" ht="15" customHeight="1">
      <c r="A54" s="464" t="s">
        <v>156</v>
      </c>
      <c r="B54" s="465">
        <v>11971.506455880455</v>
      </c>
      <c r="C54" s="466">
        <f t="shared" si="6"/>
        <v>3.037580692486351E-3</v>
      </c>
      <c r="D54" s="465">
        <v>7447.4318737048698</v>
      </c>
      <c r="E54" s="466">
        <f t="shared" si="7"/>
        <v>2.0532865946912499E-3</v>
      </c>
      <c r="G54" s="449">
        <f t="shared" si="0"/>
        <v>-4524.0745821755854</v>
      </c>
      <c r="H54" s="450">
        <f t="shared" si="1"/>
        <v>-0.37790353276327565</v>
      </c>
      <c r="I54"/>
    </row>
    <row r="55" spans="1:9" ht="15" customHeight="1">
      <c r="A55" s="464" t="s">
        <v>157</v>
      </c>
      <c r="B55" s="465">
        <v>2550.5364762317754</v>
      </c>
      <c r="C55" s="466">
        <f t="shared" si="6"/>
        <v>6.4715834922164097E-4</v>
      </c>
      <c r="D55" s="465">
        <v>1816.75561206522</v>
      </c>
      <c r="E55" s="466">
        <f t="shared" si="7"/>
        <v>5.0088674959948207E-4</v>
      </c>
      <c r="G55" s="449">
        <f t="shared" si="0"/>
        <v>-733.78086416655538</v>
      </c>
      <c r="H55" s="450">
        <f t="shared" si="1"/>
        <v>-0.28769667519151149</v>
      </c>
      <c r="I55"/>
    </row>
    <row r="56" spans="1:9" ht="15" customHeight="1">
      <c r="A56" s="464" t="s">
        <v>158</v>
      </c>
      <c r="B56" s="465">
        <v>5681.5910128415617</v>
      </c>
      <c r="C56" s="466">
        <f t="shared" si="6"/>
        <v>1.4416139879149588E-3</v>
      </c>
      <c r="D56" s="465">
        <v>6358.1561350108605</v>
      </c>
      <c r="E56" s="466">
        <f t="shared" si="7"/>
        <v>1.7529689402149854E-3</v>
      </c>
      <c r="G56" s="449">
        <f t="shared" si="0"/>
        <v>676.56512216929877</v>
      </c>
      <c r="H56" s="450">
        <f t="shared" si="1"/>
        <v>0.11908022253627949</v>
      </c>
      <c r="I56"/>
    </row>
    <row r="57" spans="1:9" ht="15" customHeight="1">
      <c r="A57" s="464" t="s">
        <v>159</v>
      </c>
      <c r="B57" s="465">
        <v>574.8591899999999</v>
      </c>
      <c r="C57" s="466">
        <f t="shared" si="6"/>
        <v>1.4586144048601426E-4</v>
      </c>
      <c r="D57" s="465">
        <v>643.75527999999997</v>
      </c>
      <c r="E57" s="466">
        <f t="shared" si="7"/>
        <v>1.7748589166055034E-4</v>
      </c>
      <c r="G57" s="449">
        <f t="shared" si="0"/>
        <v>68.896090000000072</v>
      </c>
      <c r="H57" s="450">
        <f t="shared" si="1"/>
        <v>0.11984863632431463</v>
      </c>
      <c r="I57"/>
    </row>
    <row r="58" spans="1:9" ht="15" customHeight="1">
      <c r="A58" s="477" t="s">
        <v>160</v>
      </c>
      <c r="B58" s="470">
        <f>SUM(B50:B57)</f>
        <v>30510.531337058575</v>
      </c>
      <c r="C58" s="471">
        <f t="shared" si="6"/>
        <v>7.7415654619995607E-3</v>
      </c>
      <c r="D58" s="470">
        <f>SUM(D50:D57)</f>
        <v>25118.12911140237</v>
      </c>
      <c r="E58" s="471">
        <f t="shared" si="7"/>
        <v>6.9251681200689754E-3</v>
      </c>
      <c r="G58" s="456">
        <f t="shared" si="0"/>
        <v>-5392.4022256562057</v>
      </c>
      <c r="H58" s="457">
        <f t="shared" si="1"/>
        <v>-0.17673904679288585</v>
      </c>
      <c r="I58"/>
    </row>
    <row r="59" spans="1:9" ht="15" customHeight="1" thickBot="1">
      <c r="A59" s="67" t="s">
        <v>161</v>
      </c>
      <c r="B59" s="192">
        <f>B49+B58</f>
        <v>3941131.9954372696</v>
      </c>
      <c r="C59" s="68">
        <f t="shared" si="6"/>
        <v>1</v>
      </c>
      <c r="D59" s="192">
        <f>D49+D58</f>
        <v>3627078.603133203</v>
      </c>
      <c r="E59" s="68">
        <f t="shared" si="7"/>
        <v>1</v>
      </c>
      <c r="G59" s="190">
        <f t="shared" si="0"/>
        <v>-314053.39230406657</v>
      </c>
      <c r="H59" s="458">
        <f t="shared" si="1"/>
        <v>-7.9686088328848839E-2</v>
      </c>
      <c r="I59"/>
    </row>
    <row r="62" spans="1:9">
      <c r="B62"/>
      <c r="C62"/>
      <c r="D62"/>
      <c r="E62"/>
    </row>
  </sheetData>
  <mergeCells count="3">
    <mergeCell ref="B3:C3"/>
    <mergeCell ref="D3:E3"/>
    <mergeCell ref="G3:H3"/>
  </mergeCells>
  <printOptions horizontalCentered="1"/>
  <pageMargins left="0" right="0" top="0.35433070866141736" bottom="0.31496062992125984" header="0" footer="0.19685039370078741"/>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Normal="100" workbookViewId="0">
      <selection activeCell="C6" sqref="C6"/>
    </sheetView>
  </sheetViews>
  <sheetFormatPr baseColWidth="10" defaultColWidth="11.44140625" defaultRowHeight="13.2"/>
  <cols>
    <col min="1" max="1" width="27.33203125" style="72" customWidth="1"/>
    <col min="2" max="3" width="14.6640625" style="72" customWidth="1"/>
    <col min="4" max="4" width="16" style="8" customWidth="1"/>
    <col min="5" max="5" width="12.6640625" style="8" bestFit="1" customWidth="1"/>
    <col min="6" max="6" width="11.44140625" style="8"/>
    <col min="7" max="16384" width="11.44140625" style="72"/>
  </cols>
  <sheetData>
    <row r="1" spans="1:6" s="428" customFormat="1" ht="45" customHeight="1">
      <c r="A1" s="347" t="s">
        <v>171</v>
      </c>
      <c r="B1" s="347"/>
      <c r="C1" s="347"/>
      <c r="D1" s="347"/>
      <c r="E1" s="347"/>
      <c r="F1" s="347"/>
    </row>
    <row r="2" spans="1:6" s="428" customFormat="1" ht="15" customHeight="1">
      <c r="D2" s="442"/>
      <c r="E2" s="356"/>
      <c r="F2" s="356"/>
    </row>
    <row r="3" spans="1:6" ht="14.4">
      <c r="D3" s="349"/>
      <c r="E3" s="349"/>
      <c r="F3" s="349"/>
    </row>
    <row r="4" spans="1:6" ht="14.4">
      <c r="D4" s="349"/>
      <c r="E4" s="349"/>
      <c r="F4" s="349"/>
    </row>
    <row r="23" spans="1:6">
      <c r="A23" s="807"/>
    </row>
    <row r="24" spans="1:6" ht="13.8" thickBot="1"/>
    <row r="25" spans="1:6" ht="19.95" customHeight="1" thickBot="1">
      <c r="B25" s="1033">
        <v>2019</v>
      </c>
      <c r="C25" s="438">
        <v>2020</v>
      </c>
      <c r="D25" s="429"/>
      <c r="E25"/>
      <c r="F25"/>
    </row>
    <row r="26" spans="1:6" ht="25.2" customHeight="1" thickBot="1">
      <c r="B26" s="478" t="s">
        <v>5</v>
      </c>
      <c r="C26" s="478" t="s">
        <v>5</v>
      </c>
      <c r="D26" s="349"/>
      <c r="E26"/>
      <c r="F26"/>
    </row>
    <row r="27" spans="1:6" ht="19.95" customHeight="1">
      <c r="A27" s="39" t="s">
        <v>172</v>
      </c>
      <c r="B27" s="823">
        <f>B29-B28</f>
        <v>2807276.9998872695</v>
      </c>
      <c r="C27" s="186">
        <f>C29-C28</f>
        <v>2765478.4681132026</v>
      </c>
      <c r="D27" s="432"/>
      <c r="E27"/>
      <c r="F27"/>
    </row>
    <row r="28" spans="1:6" ht="19.95" customHeight="1">
      <c r="A28" s="40" t="s">
        <v>173</v>
      </c>
      <c r="B28" s="1032">
        <f>'C15'!B39</f>
        <v>1133854.9955500001</v>
      </c>
      <c r="C28" s="187">
        <f>'C15'!D39</f>
        <v>861600.13502000016</v>
      </c>
      <c r="D28" s="432"/>
      <c r="E28"/>
      <c r="F28"/>
    </row>
    <row r="29" spans="1:6" ht="19.95" customHeight="1" thickBot="1">
      <c r="A29" s="41" t="s">
        <v>174</v>
      </c>
      <c r="B29" s="824">
        <f>'C15'!B59</f>
        <v>3941131.9954372696</v>
      </c>
      <c r="C29" s="188">
        <f>'C15'!D59</f>
        <v>3627078.603133203</v>
      </c>
      <c r="D29" s="432"/>
      <c r="E29"/>
      <c r="F29"/>
    </row>
    <row r="30" spans="1:6" ht="14.4">
      <c r="D30" s="349"/>
      <c r="E30" s="349"/>
      <c r="F30" s="349"/>
    </row>
  </sheetData>
  <printOptions horizontalCentered="1"/>
  <pageMargins left="0" right="0" top="0.35433070866141736" bottom="0.31496062992125984" header="0" footer="0.19685039370078741"/>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activeCell="C6" sqref="C6"/>
    </sheetView>
  </sheetViews>
  <sheetFormatPr baseColWidth="10" defaultColWidth="11.5546875" defaultRowHeight="14.4"/>
  <cols>
    <col min="1" max="1" width="44.6640625" style="349" customWidth="1"/>
    <col min="2" max="2" width="11.88671875" style="349" bestFit="1" customWidth="1"/>
    <col min="3" max="3" width="13.109375" style="349" customWidth="1"/>
    <col min="4" max="4" width="11.88671875" style="349" customWidth="1"/>
    <col min="5" max="16384" width="11.5546875" style="349"/>
  </cols>
  <sheetData>
    <row r="1" spans="1:5" s="428" customFormat="1" ht="45" customHeight="1">
      <c r="A1" s="347" t="s">
        <v>175</v>
      </c>
      <c r="B1" s="442"/>
      <c r="C1" s="442"/>
      <c r="D1" s="442"/>
      <c r="E1" s="442"/>
    </row>
    <row r="2" spans="1:5" s="428" customFormat="1" ht="15" customHeight="1">
      <c r="A2" s="479"/>
      <c r="B2" s="479"/>
      <c r="C2" s="479"/>
      <c r="D2" s="479"/>
      <c r="E2" s="479"/>
    </row>
    <row r="3" spans="1:5" ht="28.95" customHeight="1">
      <c r="A3" s="62"/>
      <c r="B3" s="76" t="s">
        <v>176</v>
      </c>
      <c r="C3" s="76" t="s">
        <v>177</v>
      </c>
      <c r="D3" s="195" t="s">
        <v>178</v>
      </c>
    </row>
    <row r="4" spans="1:5" ht="22.5" customHeight="1">
      <c r="A4" s="825" t="s">
        <v>179</v>
      </c>
      <c r="B4" s="826">
        <v>35389351.1238029</v>
      </c>
      <c r="C4" s="826"/>
      <c r="D4" s="480"/>
    </row>
    <row r="5" spans="1:5" ht="22.5" customHeight="1">
      <c r="A5" s="827" t="s">
        <v>180</v>
      </c>
      <c r="B5" s="826"/>
      <c r="C5" s="826">
        <v>556000</v>
      </c>
      <c r="D5" s="828"/>
    </row>
    <row r="6" spans="1:5" ht="22.5" customHeight="1">
      <c r="A6" s="829" t="s">
        <v>30</v>
      </c>
      <c r="B6" s="480"/>
      <c r="C6" s="480">
        <v>2484645.4471513736</v>
      </c>
      <c r="D6" s="194"/>
    </row>
    <row r="7" spans="1:5">
      <c r="A7" s="830" t="s">
        <v>50</v>
      </c>
      <c r="B7" s="831">
        <f>SUM(B4:B6)</f>
        <v>35389351.1238029</v>
      </c>
      <c r="C7" s="831">
        <f>SUM(C4:C6)</f>
        <v>3040645.4471513736</v>
      </c>
      <c r="D7" s="831">
        <f>C7-B7</f>
        <v>-32348705.676651526</v>
      </c>
    </row>
    <row r="10" spans="1:5">
      <c r="A10" s="481"/>
    </row>
  </sheetData>
  <printOptions horizontalCentered="1"/>
  <pageMargins left="0" right="0" top="0.35433070866141736" bottom="0.31496062992125984" header="0" footer="0.19685039370078741"/>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C6" sqref="C6"/>
    </sheetView>
  </sheetViews>
  <sheetFormatPr baseColWidth="10" defaultColWidth="11.5546875" defaultRowHeight="14.4"/>
  <cols>
    <col min="1" max="1" width="26.44140625" style="349" customWidth="1"/>
    <col min="2" max="7" width="11.5546875" style="349"/>
    <col min="8" max="8" width="2.33203125" style="349" customWidth="1"/>
    <col min="9" max="16384" width="11.5546875" style="349"/>
  </cols>
  <sheetData>
    <row r="1" spans="1:11" s="428" customFormat="1" ht="45" customHeight="1">
      <c r="A1" s="347" t="s">
        <v>181</v>
      </c>
      <c r="B1" s="348"/>
      <c r="C1" s="348"/>
      <c r="D1" s="348"/>
      <c r="E1" s="348"/>
      <c r="F1" s="348"/>
      <c r="G1" s="348"/>
      <c r="H1" s="348"/>
      <c r="I1" s="348"/>
      <c r="J1" s="348"/>
      <c r="K1" s="348"/>
    </row>
    <row r="2" spans="1:11" ht="15" customHeight="1" thickBot="1">
      <c r="A2" s="482"/>
    </row>
    <row r="3" spans="1:11" s="484" customFormat="1" ht="19.95" customHeight="1" thickBot="1">
      <c r="A3" s="483"/>
      <c r="B3" s="1126">
        <v>43830</v>
      </c>
      <c r="C3" s="1127"/>
      <c r="D3" s="1128"/>
      <c r="E3" s="1126">
        <v>44196</v>
      </c>
      <c r="F3" s="1127"/>
      <c r="G3" s="1128"/>
      <c r="H3"/>
      <c r="I3" s="1129" t="s">
        <v>182</v>
      </c>
      <c r="J3" s="1130"/>
      <c r="K3" s="1131"/>
    </row>
    <row r="4" spans="1:11" s="72" customFormat="1" ht="27" customHeight="1" thickBot="1">
      <c r="A4" s="485" t="s">
        <v>183</v>
      </c>
      <c r="B4" s="360" t="s">
        <v>184</v>
      </c>
      <c r="C4" s="486" t="s">
        <v>5</v>
      </c>
      <c r="D4" s="487" t="s">
        <v>185</v>
      </c>
      <c r="E4" s="360" t="s">
        <v>184</v>
      </c>
      <c r="F4" s="486" t="s">
        <v>5</v>
      </c>
      <c r="G4" s="487" t="s">
        <v>185</v>
      </c>
      <c r="H4"/>
      <c r="I4" s="488" t="s">
        <v>186</v>
      </c>
      <c r="J4" s="489" t="s">
        <v>187</v>
      </c>
      <c r="K4" s="490" t="s">
        <v>6</v>
      </c>
    </row>
    <row r="5" spans="1:11" s="356" customFormat="1" ht="18" customHeight="1">
      <c r="A5" s="491" t="s">
        <v>188</v>
      </c>
      <c r="B5" s="492">
        <v>136</v>
      </c>
      <c r="C5" s="493">
        <v>243567</v>
      </c>
      <c r="D5" s="73">
        <f t="shared" ref="D5:D19" si="0">C5/$C$19</f>
        <v>0.43254047181002581</v>
      </c>
      <c r="E5" s="245">
        <v>138</v>
      </c>
      <c r="F5" s="246">
        <v>243992</v>
      </c>
      <c r="G5" s="73">
        <f t="shared" ref="G5:G19" si="1">F5/$F$19</f>
        <v>0.41597108565193669</v>
      </c>
      <c r="H5"/>
      <c r="I5" s="492">
        <f t="shared" ref="I5:J19" si="2">E5-B5</f>
        <v>2</v>
      </c>
      <c r="J5" s="493">
        <f t="shared" si="2"/>
        <v>425</v>
      </c>
      <c r="K5" s="433">
        <f t="shared" ref="K5:K19" si="3">J5/C5</f>
        <v>1.7448997606408093E-3</v>
      </c>
    </row>
    <row r="6" spans="1:11" s="356" customFormat="1" ht="18" customHeight="1">
      <c r="A6" s="494" t="s">
        <v>189</v>
      </c>
      <c r="B6" s="495">
        <v>175</v>
      </c>
      <c r="C6" s="496">
        <v>73001</v>
      </c>
      <c r="D6" s="74">
        <f t="shared" si="0"/>
        <v>0.12963942973639159</v>
      </c>
      <c r="E6" s="247">
        <v>172</v>
      </c>
      <c r="F6" s="248">
        <v>72053</v>
      </c>
      <c r="G6" s="74">
        <f t="shared" si="1"/>
        <v>0.12283994817239498</v>
      </c>
      <c r="H6"/>
      <c r="I6" s="495">
        <f t="shared" si="2"/>
        <v>-3</v>
      </c>
      <c r="J6" s="496">
        <f t="shared" si="2"/>
        <v>-948</v>
      </c>
      <c r="K6" s="434">
        <f t="shared" si="3"/>
        <v>-1.2986123477760578E-2</v>
      </c>
    </row>
    <row r="7" spans="1:11" s="356" customFormat="1" ht="18" customHeight="1">
      <c r="A7" s="494" t="s">
        <v>190</v>
      </c>
      <c r="B7" s="495">
        <v>331</v>
      </c>
      <c r="C7" s="496">
        <v>67920</v>
      </c>
      <c r="D7" s="74">
        <f t="shared" si="0"/>
        <v>0.12061629385482003</v>
      </c>
      <c r="E7" s="247">
        <v>349</v>
      </c>
      <c r="F7" s="248">
        <v>72556</v>
      </c>
      <c r="G7" s="74">
        <f t="shared" si="1"/>
        <v>0.1236974904528096</v>
      </c>
      <c r="H7"/>
      <c r="I7" s="495">
        <f t="shared" si="2"/>
        <v>18</v>
      </c>
      <c r="J7" s="496">
        <f t="shared" si="2"/>
        <v>4636</v>
      </c>
      <c r="K7" s="434">
        <f t="shared" si="3"/>
        <v>6.8256772673733798E-2</v>
      </c>
    </row>
    <row r="8" spans="1:11" s="356" customFormat="1" ht="18" customHeight="1">
      <c r="A8" s="494" t="s">
        <v>191</v>
      </c>
      <c r="B8" s="495">
        <v>371</v>
      </c>
      <c r="C8" s="496">
        <v>42931</v>
      </c>
      <c r="D8" s="74">
        <f t="shared" si="0"/>
        <v>7.6239371488240268E-2</v>
      </c>
      <c r="E8" s="247">
        <v>397</v>
      </c>
      <c r="F8" s="248">
        <v>46167</v>
      </c>
      <c r="G8" s="74">
        <f t="shared" si="1"/>
        <v>7.8708060556464815E-2</v>
      </c>
      <c r="H8"/>
      <c r="I8" s="495">
        <f t="shared" si="2"/>
        <v>26</v>
      </c>
      <c r="J8" s="496">
        <f t="shared" si="2"/>
        <v>3236</v>
      </c>
      <c r="K8" s="434">
        <f t="shared" si="3"/>
        <v>7.5376767370897491E-2</v>
      </c>
    </row>
    <row r="9" spans="1:11" s="356" customFormat="1" ht="18" customHeight="1">
      <c r="A9" s="494" t="s">
        <v>192</v>
      </c>
      <c r="B9" s="495">
        <v>379</v>
      </c>
      <c r="C9" s="496">
        <v>27689</v>
      </c>
      <c r="D9" s="74">
        <f t="shared" si="0"/>
        <v>4.9171739701797876E-2</v>
      </c>
      <c r="E9" s="247">
        <v>407</v>
      </c>
      <c r="F9" s="248">
        <v>29722</v>
      </c>
      <c r="G9" s="74">
        <f t="shared" si="1"/>
        <v>5.0671713038734315E-2</v>
      </c>
      <c r="H9"/>
      <c r="I9" s="495">
        <f t="shared" si="2"/>
        <v>28</v>
      </c>
      <c r="J9" s="496">
        <f t="shared" si="2"/>
        <v>2033</v>
      </c>
      <c r="K9" s="434">
        <f t="shared" si="3"/>
        <v>7.3422658817580991E-2</v>
      </c>
    </row>
    <row r="10" spans="1:11" s="356" customFormat="1" ht="18" customHeight="1">
      <c r="A10" s="494" t="s">
        <v>193</v>
      </c>
      <c r="B10" s="495">
        <v>803</v>
      </c>
      <c r="C10" s="496">
        <v>34380</v>
      </c>
      <c r="D10" s="74">
        <f t="shared" si="0"/>
        <v>6.1054007401777279E-2</v>
      </c>
      <c r="E10" s="247">
        <v>877</v>
      </c>
      <c r="F10" s="248">
        <v>37378</v>
      </c>
      <c r="G10" s="74">
        <f t="shared" si="1"/>
        <v>6.3724086197490454E-2</v>
      </c>
      <c r="H10"/>
      <c r="I10" s="495">
        <f t="shared" si="2"/>
        <v>74</v>
      </c>
      <c r="J10" s="496">
        <f t="shared" si="2"/>
        <v>2998</v>
      </c>
      <c r="K10" s="434">
        <f t="shared" si="3"/>
        <v>8.7201861547411288E-2</v>
      </c>
    </row>
    <row r="11" spans="1:11" s="356" customFormat="1" ht="18" customHeight="1">
      <c r="A11" s="494" t="s">
        <v>194</v>
      </c>
      <c r="B11" s="495">
        <v>3869</v>
      </c>
      <c r="C11" s="496">
        <v>50010</v>
      </c>
      <c r="D11" s="74">
        <f t="shared" si="0"/>
        <v>8.8810672197873239E-2</v>
      </c>
      <c r="E11" s="247">
        <v>4426</v>
      </c>
      <c r="F11" s="248">
        <v>56923</v>
      </c>
      <c r="G11" s="74">
        <f t="shared" si="1"/>
        <v>9.7045485542825966E-2</v>
      </c>
      <c r="H11"/>
      <c r="I11" s="495">
        <f t="shared" si="2"/>
        <v>557</v>
      </c>
      <c r="J11" s="496">
        <f t="shared" si="2"/>
        <v>6913</v>
      </c>
      <c r="K11" s="434">
        <f t="shared" si="3"/>
        <v>0.13823235352929414</v>
      </c>
    </row>
    <row r="12" spans="1:11" s="356" customFormat="1" ht="18" customHeight="1">
      <c r="A12" s="494" t="s">
        <v>195</v>
      </c>
      <c r="B12" s="495">
        <v>2633</v>
      </c>
      <c r="C12" s="496">
        <v>11511</v>
      </c>
      <c r="D12" s="74">
        <f t="shared" si="0"/>
        <v>2.044190457247988E-2</v>
      </c>
      <c r="E12" s="247">
        <v>3193</v>
      </c>
      <c r="F12" s="248">
        <v>13523</v>
      </c>
      <c r="G12" s="74">
        <f t="shared" si="1"/>
        <v>2.3054759956355701E-2</v>
      </c>
      <c r="H12"/>
      <c r="I12" s="495">
        <f t="shared" si="2"/>
        <v>560</v>
      </c>
      <c r="J12" s="496">
        <f t="shared" si="2"/>
        <v>2012</v>
      </c>
      <c r="K12" s="434">
        <f t="shared" si="3"/>
        <v>0.17478933194335852</v>
      </c>
    </row>
    <row r="13" spans="1:11" s="356" customFormat="1" ht="18" customHeight="1">
      <c r="A13" s="494" t="s">
        <v>196</v>
      </c>
      <c r="B13" s="495">
        <v>7324</v>
      </c>
      <c r="C13" s="496">
        <v>10384</v>
      </c>
      <c r="D13" s="74">
        <f t="shared" si="0"/>
        <v>1.8440512299594394E-2</v>
      </c>
      <c r="E13" s="247">
        <v>8961</v>
      </c>
      <c r="F13" s="248">
        <v>12482</v>
      </c>
      <c r="G13" s="74">
        <f t="shared" si="1"/>
        <v>2.1280005455537369E-2</v>
      </c>
      <c r="H13"/>
      <c r="I13" s="495">
        <f t="shared" si="2"/>
        <v>1637</v>
      </c>
      <c r="J13" s="496">
        <f t="shared" si="2"/>
        <v>2098</v>
      </c>
      <c r="K13" s="434">
        <f t="shared" si="3"/>
        <v>0.20204160246533129</v>
      </c>
    </row>
    <row r="14" spans="1:11" s="356" customFormat="1" ht="18" customHeight="1">
      <c r="A14" s="494" t="s">
        <v>197</v>
      </c>
      <c r="B14" s="495">
        <v>2814</v>
      </c>
      <c r="C14" s="496">
        <v>1201</v>
      </c>
      <c r="D14" s="74">
        <f t="shared" si="0"/>
        <v>2.132805785035908E-3</v>
      </c>
      <c r="E14" s="247">
        <v>2875</v>
      </c>
      <c r="F14" s="248">
        <v>1225</v>
      </c>
      <c r="G14" s="74">
        <f t="shared" si="1"/>
        <v>2.0884478996181124E-3</v>
      </c>
      <c r="H14"/>
      <c r="I14" s="495">
        <f t="shared" si="2"/>
        <v>61</v>
      </c>
      <c r="J14" s="496">
        <f t="shared" si="2"/>
        <v>24</v>
      </c>
      <c r="K14" s="434">
        <f t="shared" si="3"/>
        <v>1.9983347210657785E-2</v>
      </c>
    </row>
    <row r="15" spans="1:11" s="356" customFormat="1" ht="18" customHeight="1">
      <c r="A15" s="494" t="s">
        <v>198</v>
      </c>
      <c r="B15" s="495">
        <v>1846</v>
      </c>
      <c r="C15" s="496">
        <v>380</v>
      </c>
      <c r="D15" s="74">
        <f t="shared" si="0"/>
        <v>6.748261434751415E-4</v>
      </c>
      <c r="E15" s="247">
        <v>2027</v>
      </c>
      <c r="F15" s="248">
        <v>410</v>
      </c>
      <c r="G15" s="74">
        <f t="shared" si="1"/>
        <v>6.9899072558647028E-4</v>
      </c>
      <c r="H15"/>
      <c r="I15" s="495">
        <f t="shared" si="2"/>
        <v>181</v>
      </c>
      <c r="J15" s="496">
        <f t="shared" si="2"/>
        <v>30</v>
      </c>
      <c r="K15" s="434">
        <f t="shared" si="3"/>
        <v>7.8947368421052627E-2</v>
      </c>
    </row>
    <row r="16" spans="1:11" s="356" customFormat="1" ht="18" customHeight="1">
      <c r="A16" s="494" t="s">
        <v>199</v>
      </c>
      <c r="B16" s="495">
        <v>988</v>
      </c>
      <c r="C16" s="496">
        <v>87</v>
      </c>
      <c r="D16" s="74">
        <f t="shared" si="0"/>
        <v>1.5449966969036135E-4</v>
      </c>
      <c r="E16" s="247">
        <v>963</v>
      </c>
      <c r="F16" s="248">
        <v>85</v>
      </c>
      <c r="G16" s="74">
        <f t="shared" si="1"/>
        <v>1.449127114020731E-4</v>
      </c>
      <c r="H16"/>
      <c r="I16" s="495">
        <f t="shared" si="2"/>
        <v>-25</v>
      </c>
      <c r="J16" s="496">
        <f t="shared" si="2"/>
        <v>-2</v>
      </c>
      <c r="K16" s="434">
        <f t="shared" si="3"/>
        <v>-2.2988505747126436E-2</v>
      </c>
    </row>
    <row r="17" spans="1:11" s="356" customFormat="1" ht="18" customHeight="1">
      <c r="A17" s="494" t="s">
        <v>200</v>
      </c>
      <c r="B17" s="495">
        <v>830</v>
      </c>
      <c r="C17" s="496">
        <v>37</v>
      </c>
      <c r="D17" s="74">
        <f t="shared" si="0"/>
        <v>6.5706756075211144E-5</v>
      </c>
      <c r="E17" s="247">
        <v>744</v>
      </c>
      <c r="F17" s="248">
        <v>33</v>
      </c>
      <c r="G17" s="74">
        <f t="shared" si="1"/>
        <v>5.626022913256956E-5</v>
      </c>
      <c r="H17"/>
      <c r="I17" s="495">
        <f t="shared" si="2"/>
        <v>-86</v>
      </c>
      <c r="J17" s="496">
        <f t="shared" si="2"/>
        <v>-4</v>
      </c>
      <c r="K17" s="434">
        <f t="shared" si="3"/>
        <v>-0.10810810810810811</v>
      </c>
    </row>
    <row r="18" spans="1:11" s="356" customFormat="1" ht="18" customHeight="1" thickBot="1">
      <c r="A18" s="497" t="s">
        <v>201</v>
      </c>
      <c r="B18" s="498">
        <v>868</v>
      </c>
      <c r="C18" s="499">
        <v>10</v>
      </c>
      <c r="D18" s="75">
        <f t="shared" si="0"/>
        <v>1.7758582723030042E-5</v>
      </c>
      <c r="E18" s="249">
        <v>896</v>
      </c>
      <c r="F18" s="250">
        <v>11</v>
      </c>
      <c r="G18" s="75">
        <f t="shared" si="1"/>
        <v>1.8753409710856518E-5</v>
      </c>
      <c r="H18"/>
      <c r="I18" s="498">
        <f t="shared" si="2"/>
        <v>28</v>
      </c>
      <c r="J18" s="499">
        <f t="shared" si="2"/>
        <v>1</v>
      </c>
      <c r="K18" s="435">
        <f t="shared" si="3"/>
        <v>0.1</v>
      </c>
    </row>
    <row r="19" spans="1:11" s="507" customFormat="1" ht="18" customHeight="1" thickBot="1">
      <c r="A19" s="500" t="s">
        <v>50</v>
      </c>
      <c r="B19" s="501">
        <f>SUM(B5:B18)</f>
        <v>23367</v>
      </c>
      <c r="C19" s="501">
        <f>SUM(C5:C18)</f>
        <v>563108</v>
      </c>
      <c r="D19" s="502">
        <f t="shared" si="0"/>
        <v>1</v>
      </c>
      <c r="E19" s="501">
        <f>SUM(E5:E18)</f>
        <v>26425</v>
      </c>
      <c r="F19" s="501">
        <f>SUM(F5:F18)</f>
        <v>586560</v>
      </c>
      <c r="G19" s="503">
        <f t="shared" si="1"/>
        <v>1</v>
      </c>
      <c r="H19"/>
      <c r="I19" s="504">
        <f t="shared" si="2"/>
        <v>3058</v>
      </c>
      <c r="J19" s="505">
        <f t="shared" si="2"/>
        <v>23452</v>
      </c>
      <c r="K19" s="506">
        <f t="shared" si="3"/>
        <v>4.1647428202050051E-2</v>
      </c>
    </row>
    <row r="21" spans="1:11">
      <c r="A21" s="481"/>
      <c r="E21" s="1086"/>
      <c r="F21" s="1086"/>
    </row>
    <row r="22" spans="1:11">
      <c r="I22" s="508"/>
    </row>
  </sheetData>
  <mergeCells count="3">
    <mergeCell ref="B3:D3"/>
    <mergeCell ref="E3:G3"/>
    <mergeCell ref="I3:K3"/>
  </mergeCells>
  <printOptions horizontalCentered="1"/>
  <pageMargins left="0" right="0" top="0.35433070866141736" bottom="0.31496062992125984" header="0"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Normal="100" workbookViewId="0">
      <selection activeCell="C6" sqref="C6"/>
    </sheetView>
  </sheetViews>
  <sheetFormatPr baseColWidth="10" defaultColWidth="11.44140625" defaultRowHeight="14.4"/>
  <cols>
    <col min="1" max="1" width="57.5546875" style="8" customWidth="1"/>
    <col min="2" max="3" width="15.6640625" style="8" customWidth="1"/>
    <col min="4" max="4" width="2.33203125" customWidth="1"/>
    <col min="5" max="6" width="14.6640625" style="9" customWidth="1"/>
    <col min="7" max="16384" width="11.44140625" style="8"/>
  </cols>
  <sheetData>
    <row r="1" spans="1:8" s="1" customFormat="1" ht="45" customHeight="1">
      <c r="A1" s="11" t="s">
        <v>1</v>
      </c>
      <c r="B1" s="10"/>
      <c r="C1" s="10"/>
      <c r="D1" s="10"/>
      <c r="E1" s="10"/>
      <c r="F1" s="10"/>
    </row>
    <row r="2" spans="1:8" s="1" customFormat="1" ht="15" customHeight="1" thickBot="1">
      <c r="D2"/>
      <c r="E2" s="2"/>
      <c r="F2" s="2"/>
    </row>
    <row r="3" spans="1:8" s="1" customFormat="1" ht="19.95" customHeight="1" thickBot="1">
      <c r="A3" s="3"/>
      <c r="B3" s="1018">
        <v>2019</v>
      </c>
      <c r="C3" s="1019">
        <v>2020</v>
      </c>
      <c r="D3" s="4"/>
      <c r="E3" s="1117" t="s">
        <v>2</v>
      </c>
      <c r="F3" s="1118"/>
    </row>
    <row r="4" spans="1:8" s="6" customFormat="1" ht="27" customHeight="1" thickBot="1">
      <c r="A4" s="5"/>
      <c r="B4" s="514" t="s">
        <v>3</v>
      </c>
      <c r="C4" s="514" t="s">
        <v>4</v>
      </c>
      <c r="D4" s="1020"/>
      <c r="E4" s="514" t="s">
        <v>5</v>
      </c>
      <c r="F4" s="517" t="s">
        <v>6</v>
      </c>
      <c r="G4"/>
      <c r="H4"/>
    </row>
    <row r="5" spans="1:8" s="1" customFormat="1" ht="19.95" customHeight="1" thickBot="1">
      <c r="A5" s="515" t="s">
        <v>7</v>
      </c>
      <c r="B5" s="821">
        <v>3941131.99543727</v>
      </c>
      <c r="C5" s="823">
        <f>'C10'!C7</f>
        <v>3627078.6031332007</v>
      </c>
      <c r="D5" s="1020"/>
      <c r="E5" s="821">
        <f>C5-B5</f>
        <v>-314053.39230406936</v>
      </c>
      <c r="F5" s="518">
        <f>(C5-B5)/B5</f>
        <v>-7.9686088328849547E-2</v>
      </c>
    </row>
    <row r="6" spans="1:8" s="1" customFormat="1" ht="19.95" customHeight="1" thickBot="1">
      <c r="A6" s="516" t="s">
        <v>8</v>
      </c>
      <c r="B6" s="822">
        <v>174550.587</v>
      </c>
      <c r="C6" s="824">
        <f>'C32'!E10</f>
        <v>174697.98</v>
      </c>
      <c r="D6" s="1020"/>
      <c r="E6" s="822">
        <f>C6-B6</f>
        <v>147.39300000001094</v>
      </c>
      <c r="F6" s="519">
        <f>(C6-B6)/B6</f>
        <v>8.4441423276342771E-4</v>
      </c>
    </row>
    <row r="10" spans="1:8">
      <c r="A10" s="7"/>
      <c r="B10" s="7"/>
    </row>
  </sheetData>
  <mergeCells count="1">
    <mergeCell ref="E3:F3"/>
  </mergeCells>
  <printOptions horizontalCentered="1"/>
  <pageMargins left="0" right="0" top="0.36" bottom="0.33" header="0" footer="0.19685039370078741"/>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zoomScaleNormal="100" workbookViewId="0">
      <selection activeCell="C6" sqref="C6"/>
    </sheetView>
  </sheetViews>
  <sheetFormatPr baseColWidth="10" defaultColWidth="11.5546875" defaultRowHeight="14.4"/>
  <cols>
    <col min="1" max="1" width="29.6640625" style="349" customWidth="1"/>
    <col min="2" max="7" width="11.5546875" style="349"/>
    <col min="8" max="8" width="2.33203125" style="349" customWidth="1"/>
    <col min="9" max="16384" width="11.5546875" style="349"/>
  </cols>
  <sheetData>
    <row r="1" spans="1:12" s="428" customFormat="1" ht="45" customHeight="1">
      <c r="A1" s="347" t="s">
        <v>202</v>
      </c>
      <c r="B1" s="347"/>
      <c r="C1" s="347"/>
      <c r="D1" s="347"/>
      <c r="E1" s="347"/>
      <c r="F1" s="347"/>
      <c r="G1" s="347"/>
      <c r="H1" s="347"/>
      <c r="I1" s="347"/>
      <c r="J1" s="347"/>
      <c r="K1" s="347"/>
    </row>
    <row r="2" spans="1:12" s="428" customFormat="1" ht="15" customHeight="1" thickBot="1">
      <c r="A2" s="347"/>
      <c r="B2" s="347"/>
      <c r="C2" s="347"/>
      <c r="D2" s="347"/>
      <c r="E2" s="347"/>
      <c r="F2" s="347"/>
      <c r="G2" s="347"/>
      <c r="H2" s="347"/>
      <c r="I2" s="347"/>
      <c r="J2" s="347"/>
      <c r="K2" s="347"/>
    </row>
    <row r="3" spans="1:12" ht="15" thickBot="1">
      <c r="A3" s="482"/>
      <c r="B3" s="1126">
        <v>43830</v>
      </c>
      <c r="C3" s="1127"/>
      <c r="D3" s="1128"/>
      <c r="E3" s="1126">
        <v>44196</v>
      </c>
      <c r="F3" s="1127"/>
      <c r="G3" s="1128"/>
      <c r="H3"/>
      <c r="I3" s="1129" t="s">
        <v>182</v>
      </c>
      <c r="J3" s="1130"/>
      <c r="K3" s="1131"/>
    </row>
    <row r="4" spans="1:12" s="72" customFormat="1" ht="27" customHeight="1" thickBot="1">
      <c r="A4" s="509"/>
      <c r="B4" s="360" t="s">
        <v>184</v>
      </c>
      <c r="C4" s="486" t="s">
        <v>5</v>
      </c>
      <c r="D4" s="487" t="s">
        <v>185</v>
      </c>
      <c r="E4" s="360" t="s">
        <v>184</v>
      </c>
      <c r="F4" s="486" t="s">
        <v>5</v>
      </c>
      <c r="G4" s="487" t="s">
        <v>185</v>
      </c>
      <c r="H4"/>
      <c r="I4" s="488" t="s">
        <v>186</v>
      </c>
      <c r="J4" s="489" t="s">
        <v>187</v>
      </c>
      <c r="K4" s="490" t="s">
        <v>6</v>
      </c>
    </row>
    <row r="5" spans="1:12" s="356" customFormat="1" ht="18" customHeight="1">
      <c r="A5" s="510" t="s">
        <v>203</v>
      </c>
      <c r="B5" s="492">
        <v>443</v>
      </c>
      <c r="C5" s="493">
        <v>75792</v>
      </c>
      <c r="D5" s="73">
        <f t="shared" ref="D5:D28" si="0">C5/$C$28</f>
        <v>0.13459632822239506</v>
      </c>
      <c r="E5" s="245">
        <v>605</v>
      </c>
      <c r="F5" s="246">
        <v>73953</v>
      </c>
      <c r="G5" s="73">
        <f>F5/$F$28</f>
        <v>0.12607981832967641</v>
      </c>
      <c r="H5"/>
      <c r="I5" s="492">
        <f t="shared" ref="I5:J28" si="1">E5-B5</f>
        <v>162</v>
      </c>
      <c r="J5" s="493">
        <f t="shared" si="1"/>
        <v>-1839</v>
      </c>
      <c r="K5" s="433">
        <f t="shared" ref="K5:K28" si="2">J5/C5</f>
        <v>-2.4263774540848639E-2</v>
      </c>
      <c r="L5" s="349"/>
    </row>
    <row r="6" spans="1:12" s="356" customFormat="1" ht="18" customHeight="1">
      <c r="A6" s="511" t="s">
        <v>204</v>
      </c>
      <c r="B6" s="495">
        <v>5904</v>
      </c>
      <c r="C6" s="496">
        <v>345076</v>
      </c>
      <c r="D6" s="74">
        <f t="shared" si="0"/>
        <v>0.61280824569441628</v>
      </c>
      <c r="E6" s="247">
        <v>6356</v>
      </c>
      <c r="F6" s="248">
        <v>352993</v>
      </c>
      <c r="G6" s="74">
        <f t="shared" ref="G6:G28" si="3">F6/$F$28</f>
        <v>0.60180511015979687</v>
      </c>
      <c r="H6"/>
      <c r="I6" s="495">
        <f t="shared" si="1"/>
        <v>452</v>
      </c>
      <c r="J6" s="496">
        <f t="shared" si="1"/>
        <v>7917</v>
      </c>
      <c r="K6" s="434">
        <f t="shared" si="2"/>
        <v>2.2942772027031728E-2</v>
      </c>
      <c r="L6" s="349"/>
    </row>
    <row r="7" spans="1:12" s="356" customFormat="1" ht="18" customHeight="1">
      <c r="A7" s="511" t="s">
        <v>205</v>
      </c>
      <c r="B7" s="495">
        <v>1</v>
      </c>
      <c r="C7" s="496">
        <v>0</v>
      </c>
      <c r="D7" s="74">
        <f t="shared" si="0"/>
        <v>0</v>
      </c>
      <c r="E7" s="247">
        <v>3</v>
      </c>
      <c r="F7" s="248">
        <v>3</v>
      </c>
      <c r="G7" s="74">
        <f t="shared" si="3"/>
        <v>5.1145924437011238E-6</v>
      </c>
      <c r="H7"/>
      <c r="I7" s="495">
        <f t="shared" si="1"/>
        <v>2</v>
      </c>
      <c r="J7" s="496">
        <f t="shared" si="1"/>
        <v>3</v>
      </c>
      <c r="K7" s="434" t="str">
        <f t="shared" ref="K7:K8" si="4">IF(ISERROR(J7/C7),"-",J7/C7)</f>
        <v>-</v>
      </c>
      <c r="L7" s="349"/>
    </row>
    <row r="8" spans="1:12" s="356" customFormat="1" ht="18" customHeight="1">
      <c r="A8" s="511" t="s">
        <v>206</v>
      </c>
      <c r="B8" s="495">
        <v>0</v>
      </c>
      <c r="C8" s="496">
        <v>0</v>
      </c>
      <c r="D8" s="74">
        <v>0</v>
      </c>
      <c r="E8" s="247">
        <v>1</v>
      </c>
      <c r="F8" s="248">
        <v>5</v>
      </c>
      <c r="G8" s="74">
        <f t="shared" si="3"/>
        <v>8.5243207395018728E-6</v>
      </c>
      <c r="H8"/>
      <c r="I8" s="495">
        <f t="shared" si="1"/>
        <v>1</v>
      </c>
      <c r="J8" s="496">
        <f t="shared" si="1"/>
        <v>5</v>
      </c>
      <c r="K8" s="434" t="str">
        <f t="shared" si="4"/>
        <v>-</v>
      </c>
      <c r="L8" s="349"/>
    </row>
    <row r="9" spans="1:12" s="356" customFormat="1" ht="18" customHeight="1">
      <c r="A9" s="511" t="s">
        <v>207</v>
      </c>
      <c r="B9" s="495">
        <v>1579</v>
      </c>
      <c r="C9" s="496">
        <v>42126</v>
      </c>
      <c r="D9" s="74">
        <f t="shared" si="0"/>
        <v>7.481007128320423E-2</v>
      </c>
      <c r="E9" s="247">
        <v>1861</v>
      </c>
      <c r="F9" s="248">
        <v>52042</v>
      </c>
      <c r="G9" s="74">
        <f t="shared" si="3"/>
        <v>8.8724539985031298E-2</v>
      </c>
      <c r="H9"/>
      <c r="I9" s="495">
        <f t="shared" si="1"/>
        <v>282</v>
      </c>
      <c r="J9" s="496">
        <f t="shared" si="1"/>
        <v>9916</v>
      </c>
      <c r="K9" s="434">
        <f t="shared" si="2"/>
        <v>0.23538907088259031</v>
      </c>
      <c r="L9" s="349"/>
    </row>
    <row r="10" spans="1:12" s="356" customFormat="1" ht="18" customHeight="1">
      <c r="A10" s="511" t="s">
        <v>208</v>
      </c>
      <c r="B10" s="495">
        <v>214</v>
      </c>
      <c r="C10" s="496">
        <v>3480</v>
      </c>
      <c r="D10" s="74">
        <f t="shared" si="0"/>
        <v>6.1800087372537319E-3</v>
      </c>
      <c r="E10" s="247">
        <v>260</v>
      </c>
      <c r="F10" s="248">
        <v>3820</v>
      </c>
      <c r="G10" s="74">
        <f t="shared" si="3"/>
        <v>6.5125810449794307E-3</v>
      </c>
      <c r="H10"/>
      <c r="I10" s="495">
        <f t="shared" si="1"/>
        <v>46</v>
      </c>
      <c r="J10" s="496">
        <f t="shared" si="1"/>
        <v>340</v>
      </c>
      <c r="K10" s="434">
        <f t="shared" si="2"/>
        <v>9.7701149425287362E-2</v>
      </c>
      <c r="L10" s="349"/>
    </row>
    <row r="11" spans="1:12" s="356" customFormat="1" ht="18" customHeight="1">
      <c r="A11" s="511" t="s">
        <v>209</v>
      </c>
      <c r="B11" s="495">
        <v>147</v>
      </c>
      <c r="C11" s="496">
        <v>1468</v>
      </c>
      <c r="D11" s="74">
        <f t="shared" si="0"/>
        <v>2.6069692029564591E-3</v>
      </c>
      <c r="E11" s="247">
        <v>154</v>
      </c>
      <c r="F11" s="248">
        <v>1565</v>
      </c>
      <c r="G11" s="74">
        <f t="shared" si="3"/>
        <v>2.6681123914640862E-3</v>
      </c>
      <c r="H11"/>
      <c r="I11" s="495">
        <f t="shared" si="1"/>
        <v>7</v>
      </c>
      <c r="J11" s="496">
        <f t="shared" si="1"/>
        <v>97</v>
      </c>
      <c r="K11" s="434">
        <f t="shared" si="2"/>
        <v>6.607629427792916E-2</v>
      </c>
      <c r="L11" s="349"/>
    </row>
    <row r="12" spans="1:12" s="356" customFormat="1" ht="18" customHeight="1">
      <c r="A12" s="511" t="s">
        <v>210</v>
      </c>
      <c r="B12" s="495">
        <v>47</v>
      </c>
      <c r="C12" s="496">
        <v>30</v>
      </c>
      <c r="D12" s="74">
        <f t="shared" si="0"/>
        <v>5.3275937390118382E-5</v>
      </c>
      <c r="E12" s="247">
        <v>52</v>
      </c>
      <c r="F12" s="248">
        <v>50</v>
      </c>
      <c r="G12" s="74">
        <f t="shared" si="3"/>
        <v>8.5243207395018731E-5</v>
      </c>
      <c r="H12"/>
      <c r="I12" s="495">
        <f t="shared" si="1"/>
        <v>5</v>
      </c>
      <c r="J12" s="496">
        <f t="shared" si="1"/>
        <v>20</v>
      </c>
      <c r="K12" s="434">
        <f t="shared" si="2"/>
        <v>0.66666666666666663</v>
      </c>
      <c r="L12" s="349"/>
    </row>
    <row r="13" spans="1:12" s="356" customFormat="1" ht="18" customHeight="1">
      <c r="A13" s="511" t="s">
        <v>211</v>
      </c>
      <c r="B13" s="495">
        <v>112</v>
      </c>
      <c r="C13" s="496">
        <v>1239</v>
      </c>
      <c r="D13" s="74">
        <f t="shared" si="0"/>
        <v>2.2002962142118891E-3</v>
      </c>
      <c r="E13" s="247">
        <v>126</v>
      </c>
      <c r="F13" s="248">
        <v>538</v>
      </c>
      <c r="G13" s="74">
        <f t="shared" si="3"/>
        <v>9.1721691157040151E-4</v>
      </c>
      <c r="H13"/>
      <c r="I13" s="495">
        <f t="shared" si="1"/>
        <v>14</v>
      </c>
      <c r="J13" s="496">
        <f t="shared" si="1"/>
        <v>-701</v>
      </c>
      <c r="K13" s="434">
        <f t="shared" si="2"/>
        <v>-0.56577885391444716</v>
      </c>
      <c r="L13" s="349"/>
    </row>
    <row r="14" spans="1:12" s="356" customFormat="1" ht="18" customHeight="1">
      <c r="A14" s="511" t="s">
        <v>212</v>
      </c>
      <c r="B14" s="495">
        <v>4</v>
      </c>
      <c r="C14" s="496">
        <v>2</v>
      </c>
      <c r="D14" s="74">
        <f t="shared" si="0"/>
        <v>3.5517291593412253E-6</v>
      </c>
      <c r="E14" s="247">
        <v>4</v>
      </c>
      <c r="F14" s="248">
        <v>4</v>
      </c>
      <c r="G14" s="74">
        <f t="shared" si="3"/>
        <v>6.8194565916014979E-6</v>
      </c>
      <c r="H14"/>
      <c r="I14" s="495">
        <f t="shared" si="1"/>
        <v>0</v>
      </c>
      <c r="J14" s="496">
        <f t="shared" si="1"/>
        <v>2</v>
      </c>
      <c r="K14" s="434">
        <f t="shared" si="2"/>
        <v>1</v>
      </c>
      <c r="L14" s="349"/>
    </row>
    <row r="15" spans="1:12" s="356" customFormat="1" ht="18" customHeight="1">
      <c r="A15" s="511" t="s">
        <v>213</v>
      </c>
      <c r="B15" s="495"/>
      <c r="C15" s="496"/>
      <c r="D15" s="74">
        <f t="shared" si="0"/>
        <v>0</v>
      </c>
      <c r="E15" s="247">
        <v>2</v>
      </c>
      <c r="F15" s="248">
        <v>0</v>
      </c>
      <c r="G15" s="74">
        <f t="shared" si="3"/>
        <v>0</v>
      </c>
      <c r="H15"/>
      <c r="I15" s="495">
        <f t="shared" si="1"/>
        <v>2</v>
      </c>
      <c r="J15" s="496">
        <f t="shared" si="1"/>
        <v>0</v>
      </c>
      <c r="K15" s="434" t="str">
        <f t="shared" ref="K15" si="5">IF(ISERROR(J15/C15),"-",J15/C15)</f>
        <v>-</v>
      </c>
      <c r="L15" s="349"/>
    </row>
    <row r="16" spans="1:12" s="356" customFormat="1" ht="18" customHeight="1">
      <c r="A16" s="511" t="s">
        <v>214</v>
      </c>
      <c r="B16" s="495">
        <v>285</v>
      </c>
      <c r="C16" s="496">
        <v>211</v>
      </c>
      <c r="D16" s="74">
        <f t="shared" si="0"/>
        <v>3.7470742631049927E-4</v>
      </c>
      <c r="E16" s="247">
        <v>471</v>
      </c>
      <c r="F16" s="248">
        <v>390</v>
      </c>
      <c r="G16" s="74">
        <f t="shared" si="3"/>
        <v>6.6489701768114606E-4</v>
      </c>
      <c r="H16"/>
      <c r="I16" s="495">
        <f t="shared" si="1"/>
        <v>186</v>
      </c>
      <c r="J16" s="496">
        <f t="shared" si="1"/>
        <v>179</v>
      </c>
      <c r="K16" s="434">
        <f t="shared" si="2"/>
        <v>0.84834123222748814</v>
      </c>
      <c r="L16" s="349"/>
    </row>
    <row r="17" spans="1:12" s="356" customFormat="1" ht="18" customHeight="1">
      <c r="A17" s="511" t="s">
        <v>215</v>
      </c>
      <c r="B17" s="495">
        <v>31</v>
      </c>
      <c r="C17" s="496">
        <v>97</v>
      </c>
      <c r="D17" s="74">
        <f t="shared" si="0"/>
        <v>1.7225886422804942E-4</v>
      </c>
      <c r="E17" s="247">
        <v>52</v>
      </c>
      <c r="F17" s="248">
        <v>172</v>
      </c>
      <c r="G17" s="74">
        <f t="shared" si="3"/>
        <v>2.932366334388644E-4</v>
      </c>
      <c r="H17"/>
      <c r="I17" s="495">
        <f t="shared" si="1"/>
        <v>21</v>
      </c>
      <c r="J17" s="496">
        <f t="shared" si="1"/>
        <v>75</v>
      </c>
      <c r="K17" s="434">
        <f t="shared" si="2"/>
        <v>0.77319587628865982</v>
      </c>
      <c r="L17" s="349"/>
    </row>
    <row r="18" spans="1:12" s="356" customFormat="1" ht="18" customHeight="1">
      <c r="A18" s="511" t="s">
        <v>216</v>
      </c>
      <c r="B18" s="495">
        <v>5</v>
      </c>
      <c r="C18" s="496">
        <v>4</v>
      </c>
      <c r="D18" s="74">
        <f t="shared" si="0"/>
        <v>7.1034583186824507E-6</v>
      </c>
      <c r="E18" s="247">
        <v>3</v>
      </c>
      <c r="F18" s="248">
        <v>8</v>
      </c>
      <c r="G18" s="74">
        <f t="shared" si="3"/>
        <v>1.3638913183202996E-5</v>
      </c>
      <c r="H18"/>
      <c r="I18" s="495">
        <f t="shared" si="1"/>
        <v>-2</v>
      </c>
      <c r="J18" s="496">
        <f t="shared" si="1"/>
        <v>4</v>
      </c>
      <c r="K18" s="434">
        <f t="shared" si="2"/>
        <v>1</v>
      </c>
      <c r="L18" s="349"/>
    </row>
    <row r="19" spans="1:12" s="356" customFormat="1" ht="18" customHeight="1">
      <c r="A19" s="511" t="s">
        <v>217</v>
      </c>
      <c r="B19" s="495">
        <v>3</v>
      </c>
      <c r="C19" s="496">
        <v>15</v>
      </c>
      <c r="D19" s="74">
        <f t="shared" si="0"/>
        <v>2.6637968695059191E-5</v>
      </c>
      <c r="E19" s="247">
        <v>4</v>
      </c>
      <c r="F19" s="248">
        <v>115</v>
      </c>
      <c r="G19" s="74">
        <f t="shared" si="3"/>
        <v>1.9605937700854306E-4</v>
      </c>
      <c r="H19"/>
      <c r="I19" s="495">
        <f t="shared" si="1"/>
        <v>1</v>
      </c>
      <c r="J19" s="496">
        <f t="shared" si="1"/>
        <v>100</v>
      </c>
      <c r="K19" s="434">
        <f t="shared" si="2"/>
        <v>6.666666666666667</v>
      </c>
      <c r="L19" s="349"/>
    </row>
    <row r="20" spans="1:12" s="356" customFormat="1" ht="18" customHeight="1">
      <c r="A20" s="511" t="s">
        <v>218</v>
      </c>
      <c r="B20" s="495">
        <v>10</v>
      </c>
      <c r="C20" s="496">
        <v>72</v>
      </c>
      <c r="D20" s="74">
        <f t="shared" si="0"/>
        <v>1.2786224973628411E-4</v>
      </c>
      <c r="E20" s="247">
        <v>12</v>
      </c>
      <c r="F20" s="248">
        <v>8</v>
      </c>
      <c r="G20" s="74">
        <f t="shared" si="3"/>
        <v>1.3638913183202996E-5</v>
      </c>
      <c r="H20"/>
      <c r="I20" s="495">
        <f t="shared" si="1"/>
        <v>2</v>
      </c>
      <c r="J20" s="496">
        <f t="shared" si="1"/>
        <v>-64</v>
      </c>
      <c r="K20" s="434">
        <f t="shared" si="2"/>
        <v>-0.88888888888888884</v>
      </c>
      <c r="L20" s="349"/>
    </row>
    <row r="21" spans="1:12" s="356" customFormat="1" ht="18" customHeight="1">
      <c r="A21" s="511" t="s">
        <v>219</v>
      </c>
      <c r="B21" s="495">
        <v>2</v>
      </c>
      <c r="C21" s="496">
        <v>2</v>
      </c>
      <c r="D21" s="74">
        <f t="shared" si="0"/>
        <v>3.5517291593412253E-6</v>
      </c>
      <c r="E21" s="247">
        <v>2</v>
      </c>
      <c r="F21" s="248"/>
      <c r="G21" s="74">
        <f t="shared" si="3"/>
        <v>0</v>
      </c>
      <c r="H21"/>
      <c r="I21" s="495">
        <f t="shared" si="1"/>
        <v>0</v>
      </c>
      <c r="J21" s="496">
        <f t="shared" si="1"/>
        <v>-2</v>
      </c>
      <c r="K21" s="434">
        <f t="shared" si="2"/>
        <v>-1</v>
      </c>
      <c r="L21" s="349"/>
    </row>
    <row r="22" spans="1:12" s="356" customFormat="1" ht="18" customHeight="1">
      <c r="A22" s="511" t="s">
        <v>220</v>
      </c>
      <c r="B22" s="495">
        <v>37</v>
      </c>
      <c r="C22" s="496">
        <v>7890</v>
      </c>
      <c r="D22" s="74">
        <f t="shared" si="0"/>
        <v>1.4011571533601134E-2</v>
      </c>
      <c r="E22" s="247">
        <v>43</v>
      </c>
      <c r="F22" s="248">
        <v>7901</v>
      </c>
      <c r="G22" s="74">
        <f t="shared" si="3"/>
        <v>1.3470131632560859E-2</v>
      </c>
      <c r="H22"/>
      <c r="I22" s="495">
        <f t="shared" si="1"/>
        <v>6</v>
      </c>
      <c r="J22" s="496">
        <f t="shared" si="1"/>
        <v>11</v>
      </c>
      <c r="K22" s="434">
        <f t="shared" si="2"/>
        <v>1.394169835234474E-3</v>
      </c>
      <c r="L22" s="349"/>
    </row>
    <row r="23" spans="1:12" s="356" customFormat="1" ht="18" customHeight="1">
      <c r="A23" s="511" t="s">
        <v>221</v>
      </c>
      <c r="B23" s="495">
        <v>79</v>
      </c>
      <c r="C23" s="496">
        <v>484</v>
      </c>
      <c r="D23" s="74">
        <f t="shared" si="0"/>
        <v>8.5951845656057654E-4</v>
      </c>
      <c r="E23" s="247">
        <v>114</v>
      </c>
      <c r="F23" s="248">
        <v>433</v>
      </c>
      <c r="G23" s="74">
        <f t="shared" si="3"/>
        <v>7.3820617604086216E-4</v>
      </c>
      <c r="H23"/>
      <c r="I23" s="495">
        <f t="shared" si="1"/>
        <v>35</v>
      </c>
      <c r="J23" s="496">
        <f t="shared" si="1"/>
        <v>-51</v>
      </c>
      <c r="K23" s="434">
        <f t="shared" si="2"/>
        <v>-0.10537190082644628</v>
      </c>
      <c r="L23" s="349"/>
    </row>
    <row r="24" spans="1:12" s="356" customFormat="1" ht="18" customHeight="1">
      <c r="A24" s="511" t="s">
        <v>222</v>
      </c>
      <c r="B24" s="495">
        <v>11</v>
      </c>
      <c r="C24" s="496">
        <v>548</v>
      </c>
      <c r="D24" s="74">
        <f t="shared" si="0"/>
        <v>9.731737896594957E-4</v>
      </c>
      <c r="E24" s="247">
        <v>11</v>
      </c>
      <c r="F24" s="248">
        <v>653</v>
      </c>
      <c r="G24" s="74">
        <f t="shared" si="3"/>
        <v>1.1132762885789447E-3</v>
      </c>
      <c r="H24"/>
      <c r="I24" s="495">
        <f t="shared" si="1"/>
        <v>0</v>
      </c>
      <c r="J24" s="496">
        <f t="shared" si="1"/>
        <v>105</v>
      </c>
      <c r="K24" s="434">
        <f t="shared" si="2"/>
        <v>0.19160583941605838</v>
      </c>
      <c r="L24" s="349"/>
    </row>
    <row r="25" spans="1:12" s="356" customFormat="1" ht="18" customHeight="1">
      <c r="A25" s="511" t="s">
        <v>223</v>
      </c>
      <c r="B25" s="495">
        <v>2669</v>
      </c>
      <c r="C25" s="496">
        <v>8899</v>
      </c>
      <c r="D25" s="74">
        <f t="shared" si="0"/>
        <v>1.5803418894488781E-2</v>
      </c>
      <c r="E25" s="247">
        <v>2939</v>
      </c>
      <c r="F25" s="248">
        <v>10671</v>
      </c>
      <c r="G25" s="74">
        <f t="shared" si="3"/>
        <v>1.8192605322244898E-2</v>
      </c>
      <c r="H25"/>
      <c r="I25" s="495">
        <f t="shared" si="1"/>
        <v>270</v>
      </c>
      <c r="J25" s="496">
        <f t="shared" si="1"/>
        <v>1772</v>
      </c>
      <c r="K25" s="434">
        <f t="shared" si="2"/>
        <v>0.19912349702213733</v>
      </c>
      <c r="L25" s="349"/>
    </row>
    <row r="26" spans="1:12" s="356" customFormat="1" ht="18" customHeight="1">
      <c r="A26" s="511" t="s">
        <v>224</v>
      </c>
      <c r="B26" s="495">
        <v>783</v>
      </c>
      <c r="C26" s="496">
        <v>1676</v>
      </c>
      <c r="D26" s="74">
        <f t="shared" si="0"/>
        <v>2.9763490355279466E-3</v>
      </c>
      <c r="E26" s="247">
        <v>1119</v>
      </c>
      <c r="F26" s="248">
        <v>2308</v>
      </c>
      <c r="G26" s="74">
        <f t="shared" si="3"/>
        <v>3.9348264533540641E-3</v>
      </c>
      <c r="H26"/>
      <c r="I26" s="495">
        <f t="shared" si="1"/>
        <v>336</v>
      </c>
      <c r="J26" s="496">
        <f t="shared" si="1"/>
        <v>632</v>
      </c>
      <c r="K26" s="434">
        <f t="shared" si="2"/>
        <v>0.37708830548926014</v>
      </c>
      <c r="L26" s="349"/>
    </row>
    <row r="27" spans="1:12" s="356" customFormat="1" ht="18" customHeight="1" thickBot="1">
      <c r="A27" s="511" t="s">
        <v>225</v>
      </c>
      <c r="B27" s="498">
        <v>11001</v>
      </c>
      <c r="C27" s="499">
        <v>73995</v>
      </c>
      <c r="D27" s="75">
        <f t="shared" si="0"/>
        <v>0.13140509957272697</v>
      </c>
      <c r="E27" s="249">
        <v>12231</v>
      </c>
      <c r="F27" s="250">
        <v>78925</v>
      </c>
      <c r="G27" s="75">
        <f t="shared" si="3"/>
        <v>0.13455640287303705</v>
      </c>
      <c r="H27"/>
      <c r="I27" s="495">
        <f t="shared" si="1"/>
        <v>1230</v>
      </c>
      <c r="J27" s="496">
        <f t="shared" si="1"/>
        <v>4930</v>
      </c>
      <c r="K27" s="435">
        <f t="shared" si="2"/>
        <v>6.6626123386715322E-2</v>
      </c>
      <c r="L27" s="349"/>
    </row>
    <row r="28" spans="1:12" s="507" customFormat="1" ht="15" thickBot="1">
      <c r="A28" s="512" t="s">
        <v>50</v>
      </c>
      <c r="B28" s="501">
        <f>SUM(B5:B27)</f>
        <v>23367</v>
      </c>
      <c r="C28" s="501">
        <f>SUM(C5:C27)</f>
        <v>563106</v>
      </c>
      <c r="D28" s="503">
        <f t="shared" si="0"/>
        <v>1</v>
      </c>
      <c r="E28" s="513">
        <f>SUM(E5:E27)</f>
        <v>26425</v>
      </c>
      <c r="F28" s="501">
        <f>SUM(F5:F27)</f>
        <v>586557</v>
      </c>
      <c r="G28" s="503">
        <f t="shared" si="3"/>
        <v>1</v>
      </c>
      <c r="H28"/>
      <c r="I28" s="504">
        <f t="shared" si="1"/>
        <v>3058</v>
      </c>
      <c r="J28" s="505">
        <f t="shared" si="1"/>
        <v>23451</v>
      </c>
      <c r="K28" s="506">
        <f t="shared" si="2"/>
        <v>4.1645800257855539E-2</v>
      </c>
      <c r="L28" s="349"/>
    </row>
    <row r="30" spans="1:12">
      <c r="F30" s="481"/>
    </row>
  </sheetData>
  <mergeCells count="3">
    <mergeCell ref="B3:D3"/>
    <mergeCell ref="E3:G3"/>
    <mergeCell ref="I3:K3"/>
  </mergeCells>
  <printOptions horizontalCentered="1"/>
  <pageMargins left="0" right="0" top="0.35433070866141736" bottom="0.31496062992125984" header="0" footer="0.19685039370078741"/>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activeCell="C6" sqref="C6"/>
    </sheetView>
  </sheetViews>
  <sheetFormatPr baseColWidth="10" defaultColWidth="8.88671875" defaultRowHeight="13.2"/>
  <cols>
    <col min="1" max="1" width="69" style="303" customWidth="1"/>
    <col min="2" max="2" width="18.44140625" style="303" customWidth="1"/>
    <col min="3" max="3" width="22.109375" style="303" customWidth="1"/>
    <col min="4" max="16384" width="8.88671875" style="303"/>
  </cols>
  <sheetData>
    <row r="1" spans="1:11" s="78" customFormat="1" ht="45" customHeight="1">
      <c r="A1" s="81" t="s">
        <v>226</v>
      </c>
      <c r="B1" s="81"/>
      <c r="C1" s="81"/>
      <c r="D1" s="81"/>
      <c r="E1" s="81"/>
      <c r="F1" s="81"/>
      <c r="G1" s="81"/>
      <c r="H1" s="81"/>
      <c r="I1" s="81"/>
      <c r="J1" s="81"/>
      <c r="K1" s="81"/>
    </row>
    <row r="2" spans="1:11" s="79" customFormat="1"/>
    <row r="3" spans="1:11" s="307" customFormat="1"/>
    <row r="4" spans="1:11" s="307" customFormat="1"/>
    <row r="5" spans="1:11" s="307" customFormat="1"/>
    <row r="6" spans="1:11" s="307" customFormat="1"/>
    <row r="7" spans="1:11" s="307" customFormat="1"/>
    <row r="8" spans="1:11" s="307" customFormat="1"/>
    <row r="9" spans="1:11" s="307" customFormat="1"/>
    <row r="10" spans="1:11" s="307" customFormat="1"/>
    <row r="11" spans="1:11" s="307" customFormat="1"/>
    <row r="12" spans="1:11" s="307" customFormat="1"/>
    <row r="13" spans="1:11" s="307" customFormat="1"/>
    <row r="14" spans="1:11" s="307" customFormat="1"/>
    <row r="15" spans="1:11" s="307" customFormat="1"/>
    <row r="16" spans="1:11" s="307" customFormat="1"/>
    <row r="17" spans="1:2" s="307" customFormat="1"/>
    <row r="18" spans="1:2" s="307" customFormat="1"/>
    <row r="19" spans="1:2" s="307" customFormat="1"/>
    <row r="20" spans="1:2" s="307" customFormat="1"/>
    <row r="21" spans="1:2" s="307" customFormat="1"/>
    <row r="22" spans="1:2" s="307" customFormat="1"/>
    <row r="23" spans="1:2" s="307" customFormat="1"/>
    <row r="24" spans="1:2" s="307" customFormat="1"/>
    <row r="25" spans="1:2" s="307" customFormat="1"/>
    <row r="26" spans="1:2" s="307" customFormat="1"/>
    <row r="27" spans="1:2" s="307" customFormat="1"/>
    <row r="28" spans="1:2" s="307" customFormat="1"/>
    <row r="29" spans="1:2" s="307" customFormat="1"/>
    <row r="30" spans="1:2" s="307" customFormat="1" ht="13.8" thickBot="1">
      <c r="A30" s="807"/>
    </row>
    <row r="31" spans="1:2" s="307" customFormat="1" ht="24.6" thickBot="1">
      <c r="A31" s="319"/>
      <c r="B31" s="736" t="s">
        <v>227</v>
      </c>
    </row>
    <row r="32" spans="1:2" s="307" customFormat="1" ht="18" customHeight="1">
      <c r="A32" s="737" t="s">
        <v>228</v>
      </c>
      <c r="B32" s="855">
        <v>0.37859999999999999</v>
      </c>
    </row>
    <row r="33" spans="1:2" s="307" customFormat="1" ht="18" customHeight="1">
      <c r="A33" s="738" t="s">
        <v>229</v>
      </c>
      <c r="B33" s="856">
        <v>0.1958</v>
      </c>
    </row>
    <row r="34" spans="1:2" s="307" customFormat="1" ht="18" customHeight="1">
      <c r="A34" s="738" t="s">
        <v>230</v>
      </c>
      <c r="B34" s="856">
        <v>0.1162</v>
      </c>
    </row>
    <row r="35" spans="1:2" s="307" customFormat="1" ht="18" customHeight="1">
      <c r="A35" s="738" t="s">
        <v>231</v>
      </c>
      <c r="B35" s="856">
        <v>6.3E-2</v>
      </c>
    </row>
    <row r="36" spans="1:2" s="307" customFormat="1" ht="18" customHeight="1">
      <c r="A36" s="738" t="s">
        <v>232</v>
      </c>
      <c r="B36" s="856">
        <v>5.6300000000000003E-2</v>
      </c>
    </row>
    <row r="37" spans="1:2" s="307" customFormat="1" ht="18" customHeight="1">
      <c r="A37" s="738" t="s">
        <v>233</v>
      </c>
      <c r="B37" s="856">
        <v>5.04E-2</v>
      </c>
    </row>
    <row r="38" spans="1:2" ht="18" customHeight="1" thickBot="1">
      <c r="A38" s="739" t="s">
        <v>234</v>
      </c>
      <c r="B38" s="857">
        <v>0.13969999999999999</v>
      </c>
    </row>
    <row r="40" spans="1:2">
      <c r="B40" s="313"/>
    </row>
  </sheetData>
  <printOptions horizontalCentered="1"/>
  <pageMargins left="0" right="0" top="0.35433070866141736" bottom="0.31496062992125984" header="0" footer="0.19685039370078741"/>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Normal="100" workbookViewId="0">
      <selection activeCell="C6" sqref="C6"/>
    </sheetView>
  </sheetViews>
  <sheetFormatPr baseColWidth="10" defaultColWidth="8.88671875" defaultRowHeight="13.2"/>
  <cols>
    <col min="1" max="1" width="11.109375" style="45" customWidth="1"/>
    <col min="2" max="2" width="12" style="45" customWidth="1"/>
    <col min="3" max="3" width="13.6640625" style="45" customWidth="1"/>
    <col min="4" max="7" width="15.6640625" style="45" customWidth="1"/>
    <col min="8" max="16384" width="8.88671875" style="45"/>
  </cols>
  <sheetData>
    <row r="1" spans="1:12" s="78" customFormat="1" ht="45" customHeight="1">
      <c r="A1" s="81" t="s">
        <v>235</v>
      </c>
      <c r="B1" s="81"/>
      <c r="C1" s="81"/>
      <c r="D1" s="81"/>
      <c r="E1" s="81"/>
      <c r="F1" s="81"/>
      <c r="G1" s="81"/>
      <c r="H1" s="81"/>
      <c r="I1" s="80"/>
      <c r="J1" s="80"/>
      <c r="K1" s="80"/>
      <c r="L1" s="80"/>
    </row>
    <row r="2" spans="1:12" ht="15" customHeight="1">
      <c r="C2" s="84"/>
    </row>
    <row r="19" spans="1:7" ht="30" customHeight="1"/>
    <row r="20" spans="1:7" ht="18" customHeight="1"/>
    <row r="21" spans="1:7" ht="18" customHeight="1"/>
    <row r="22" spans="1:7" ht="18" customHeight="1"/>
    <row r="23" spans="1:7" ht="18" customHeight="1"/>
    <row r="24" spans="1:7" ht="18" customHeight="1"/>
    <row r="25" spans="1:7" ht="18" customHeight="1" thickBot="1">
      <c r="A25" s="807"/>
    </row>
    <row r="26" spans="1:7" ht="24.9" customHeight="1">
      <c r="A26" s="741" t="s">
        <v>236</v>
      </c>
      <c r="B26" s="742" t="s">
        <v>237</v>
      </c>
      <c r="D26"/>
      <c r="E26"/>
      <c r="F26"/>
      <c r="G26"/>
    </row>
    <row r="27" spans="1:7" ht="18" customHeight="1">
      <c r="A27" s="740">
        <v>2009</v>
      </c>
      <c r="B27" s="743">
        <v>86679</v>
      </c>
      <c r="D27"/>
      <c r="E27"/>
      <c r="F27"/>
      <c r="G27"/>
    </row>
    <row r="28" spans="1:7" ht="18" customHeight="1">
      <c r="A28" s="740">
        <v>2010</v>
      </c>
      <c r="B28" s="743">
        <v>76275</v>
      </c>
      <c r="D28"/>
      <c r="E28"/>
      <c r="F28"/>
      <c r="G28"/>
    </row>
    <row r="29" spans="1:7" ht="18" customHeight="1">
      <c r="A29" s="740">
        <v>2011</v>
      </c>
      <c r="B29" s="743">
        <v>75838</v>
      </c>
      <c r="D29"/>
      <c r="E29"/>
      <c r="F29"/>
      <c r="G29"/>
    </row>
    <row r="30" spans="1:7" ht="18" customHeight="1">
      <c r="A30" s="740">
        <v>2012</v>
      </c>
      <c r="B30" s="743">
        <v>70229</v>
      </c>
      <c r="D30"/>
      <c r="E30"/>
      <c r="F30"/>
      <c r="G30"/>
    </row>
    <row r="31" spans="1:7" ht="18" customHeight="1">
      <c r="A31" s="740">
        <v>2013</v>
      </c>
      <c r="B31" s="743">
        <v>76655</v>
      </c>
      <c r="D31"/>
      <c r="E31"/>
      <c r="F31"/>
      <c r="G31"/>
    </row>
    <row r="32" spans="1:7" ht="18" customHeight="1">
      <c r="A32" s="740">
        <v>2014</v>
      </c>
      <c r="B32" s="743">
        <v>75449</v>
      </c>
      <c r="D32"/>
      <c r="E32"/>
      <c r="F32"/>
      <c r="G32"/>
    </row>
    <row r="33" spans="1:7" ht="18" customHeight="1">
      <c r="A33" s="740">
        <v>2015</v>
      </c>
      <c r="B33" s="743">
        <v>71759</v>
      </c>
      <c r="D33"/>
      <c r="E33"/>
      <c r="F33"/>
      <c r="G33"/>
    </row>
    <row r="34" spans="1:7" ht="18" customHeight="1">
      <c r="A34" s="740">
        <v>2016</v>
      </c>
      <c r="B34" s="743">
        <v>70153</v>
      </c>
      <c r="D34"/>
      <c r="E34"/>
      <c r="F34"/>
      <c r="G34"/>
    </row>
    <row r="35" spans="1:7" ht="18" customHeight="1">
      <c r="A35" s="740">
        <v>2017</v>
      </c>
      <c r="B35" s="743">
        <v>67654</v>
      </c>
      <c r="D35"/>
      <c r="E35"/>
      <c r="F35"/>
      <c r="G35"/>
    </row>
    <row r="36" spans="1:7" ht="18" customHeight="1">
      <c r="A36" s="874">
        <v>2018</v>
      </c>
      <c r="B36" s="875">
        <v>64880</v>
      </c>
    </row>
    <row r="37" spans="1:7" ht="18" customHeight="1">
      <c r="A37" s="740">
        <v>2019</v>
      </c>
      <c r="B37" s="743">
        <v>64260</v>
      </c>
    </row>
    <row r="38" spans="1:7" ht="18" customHeight="1" thickBot="1">
      <c r="A38" s="1034">
        <v>2020</v>
      </c>
      <c r="B38" s="993">
        <v>33930</v>
      </c>
    </row>
    <row r="39" spans="1:7" ht="14.4">
      <c r="B39"/>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opLeftCell="A7" zoomScaleNormal="100" workbookViewId="0">
      <selection activeCell="C6" sqref="C6"/>
    </sheetView>
  </sheetViews>
  <sheetFormatPr baseColWidth="10" defaultColWidth="11.5546875" defaultRowHeight="15" customHeight="1"/>
  <cols>
    <col min="1" max="2" width="11.5546875" style="42"/>
    <col min="3" max="5" width="15.6640625" style="42" customWidth="1"/>
    <col min="6" max="16384" width="11.5546875" style="42"/>
  </cols>
  <sheetData>
    <row r="1" spans="1:12" s="78" customFormat="1" ht="45" customHeight="1">
      <c r="A1" s="81" t="s">
        <v>238</v>
      </c>
      <c r="B1" s="81"/>
      <c r="C1" s="81"/>
      <c r="D1" s="81"/>
      <c r="E1" s="81"/>
      <c r="F1" s="81"/>
      <c r="G1" s="81"/>
      <c r="H1" s="81"/>
      <c r="I1" s="80"/>
      <c r="J1" s="80"/>
      <c r="K1" s="80"/>
      <c r="L1" s="80"/>
    </row>
    <row r="2" spans="1:12" s="45" customFormat="1" ht="13.2">
      <c r="B2" s="84"/>
    </row>
    <row r="18" spans="1:5" ht="30" customHeight="1"/>
    <row r="19" spans="1:5" ht="19.95" customHeight="1"/>
    <row r="20" spans="1:5" ht="19.95" customHeight="1"/>
    <row r="21" spans="1:5" ht="19.95" customHeight="1"/>
    <row r="22" spans="1:5" ht="19.95" customHeight="1"/>
    <row r="23" spans="1:5" ht="19.95" customHeight="1"/>
    <row r="24" spans="1:5" ht="15" customHeight="1" thickBot="1">
      <c r="A24" s="807"/>
    </row>
    <row r="25" spans="1:5" ht="28.5" customHeight="1">
      <c r="A25" s="741" t="s">
        <v>236</v>
      </c>
      <c r="B25" s="742" t="s">
        <v>237</v>
      </c>
      <c r="D25"/>
      <c r="E25"/>
    </row>
    <row r="26" spans="1:5" ht="19.95" customHeight="1">
      <c r="A26" s="740">
        <v>2009</v>
      </c>
      <c r="B26" s="743">
        <v>14908</v>
      </c>
      <c r="D26"/>
      <c r="E26"/>
    </row>
    <row r="27" spans="1:5" ht="19.95" customHeight="1">
      <c r="A27" s="740">
        <v>2010</v>
      </c>
      <c r="B27" s="743">
        <v>15668</v>
      </c>
      <c r="D27"/>
      <c r="E27"/>
    </row>
    <row r="28" spans="1:5" ht="19.95" customHeight="1">
      <c r="A28" s="740">
        <v>2011</v>
      </c>
      <c r="B28" s="743">
        <v>13556</v>
      </c>
      <c r="D28"/>
      <c r="E28"/>
    </row>
    <row r="29" spans="1:5" ht="19.95" customHeight="1">
      <c r="A29" s="740">
        <v>2012</v>
      </c>
      <c r="B29" s="743">
        <v>14643</v>
      </c>
      <c r="D29"/>
      <c r="E29"/>
    </row>
    <row r="30" spans="1:5" ht="19.95" customHeight="1">
      <c r="A30" s="740">
        <v>2013</v>
      </c>
      <c r="B30" s="743">
        <v>15229</v>
      </c>
      <c r="D30"/>
      <c r="E30"/>
    </row>
    <row r="31" spans="1:5" ht="19.95" customHeight="1">
      <c r="A31" s="740">
        <v>2014</v>
      </c>
      <c r="B31" s="743">
        <v>16659</v>
      </c>
      <c r="D31"/>
      <c r="E31"/>
    </row>
    <row r="32" spans="1:5" ht="19.95" customHeight="1">
      <c r="A32" s="740">
        <v>2015</v>
      </c>
      <c r="B32" s="743">
        <v>16114</v>
      </c>
      <c r="D32"/>
      <c r="E32"/>
    </row>
    <row r="33" spans="1:5" ht="19.95" customHeight="1">
      <c r="A33" s="740">
        <v>2016</v>
      </c>
      <c r="B33" s="743">
        <v>15926</v>
      </c>
      <c r="D33"/>
      <c r="E33"/>
    </row>
    <row r="34" spans="1:5" ht="19.95" customHeight="1">
      <c r="A34" s="740">
        <v>2017</v>
      </c>
      <c r="B34" s="743">
        <v>17460</v>
      </c>
      <c r="D34"/>
      <c r="E34"/>
    </row>
    <row r="35" spans="1:5" ht="19.95" customHeight="1">
      <c r="A35" s="740">
        <v>2018</v>
      </c>
      <c r="B35" s="743">
        <v>16732</v>
      </c>
      <c r="D35"/>
      <c r="E35"/>
    </row>
    <row r="36" spans="1:5" ht="19.95" customHeight="1">
      <c r="A36" s="740">
        <v>2019</v>
      </c>
      <c r="B36" s="743">
        <v>16880</v>
      </c>
      <c r="D36"/>
      <c r="E36"/>
    </row>
    <row r="37" spans="1:5" ht="20.100000000000001" customHeight="1" thickBot="1">
      <c r="A37" s="1034">
        <v>2020</v>
      </c>
      <c r="B37" s="993">
        <v>5046</v>
      </c>
    </row>
  </sheetData>
  <printOptions horizontalCentered="1"/>
  <pageMargins left="0" right="0" top="0.35433070866141736" bottom="0.31496062992125984" header="0" footer="0.19685039370078741"/>
  <pageSetup paperSize="9" orientation="landscape" r:id="rId1"/>
  <headerFooter alignWithMargins="0"/>
  <rowBreaks count="1" manualBreakCount="1">
    <brk id="23"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zoomScaleNormal="100" workbookViewId="0">
      <selection activeCell="C6" sqref="C6"/>
    </sheetView>
  </sheetViews>
  <sheetFormatPr baseColWidth="10" defaultColWidth="11.5546875" defaultRowHeight="13.2"/>
  <cols>
    <col min="1" max="1" width="27.88671875" style="42" customWidth="1"/>
    <col min="2" max="2" width="14" style="42" customWidth="1"/>
    <col min="3" max="3" width="14.5546875" style="42" customWidth="1"/>
    <col min="4" max="4" width="2.33203125" style="42" customWidth="1"/>
    <col min="5" max="5" width="16.5546875" style="42" customWidth="1"/>
    <col min="6" max="6" width="14" style="42" customWidth="1"/>
    <col min="7" max="7" width="2.33203125" style="42" customWidth="1"/>
    <col min="8" max="8" width="13.5546875" style="42" customWidth="1"/>
    <col min="9" max="9" width="13.6640625" style="42" customWidth="1"/>
    <col min="10" max="16384" width="11.5546875" style="42"/>
  </cols>
  <sheetData>
    <row r="1" spans="1:14" s="78" customFormat="1" ht="45" customHeight="1">
      <c r="A1" s="81" t="s">
        <v>239</v>
      </c>
      <c r="B1" s="81"/>
      <c r="C1" s="81"/>
      <c r="D1" s="81"/>
      <c r="E1" s="81"/>
      <c r="F1" s="81"/>
      <c r="G1" s="81"/>
      <c r="H1" s="81"/>
      <c r="I1" s="81"/>
      <c r="J1" s="81"/>
      <c r="K1" s="80"/>
      <c r="L1" s="80"/>
      <c r="M1" s="80"/>
      <c r="N1" s="80"/>
    </row>
    <row r="2" spans="1:14" ht="15" customHeight="1" thickBot="1"/>
    <row r="3" spans="1:14" s="52" customFormat="1" ht="43.95" customHeight="1" thickBot="1">
      <c r="A3" s="520" t="s">
        <v>240</v>
      </c>
      <c r="B3" s="521" t="s">
        <v>241</v>
      </c>
      <c r="C3" s="522" t="s">
        <v>242</v>
      </c>
      <c r="D3"/>
      <c r="E3" s="521" t="s">
        <v>243</v>
      </c>
      <c r="F3" s="522" t="s">
        <v>244</v>
      </c>
      <c r="G3"/>
      <c r="H3" s="521" t="s">
        <v>245</v>
      </c>
      <c r="I3" s="522" t="s">
        <v>244</v>
      </c>
    </row>
    <row r="4" spans="1:14" ht="19.95" customHeight="1">
      <c r="A4" s="200" t="s">
        <v>246</v>
      </c>
      <c r="B4" s="196">
        <v>1912</v>
      </c>
      <c r="C4" s="87">
        <f>B4/$B$16</f>
        <v>0.38853891485470432</v>
      </c>
      <c r="D4"/>
      <c r="E4" s="196">
        <v>12</v>
      </c>
      <c r="F4" s="87">
        <f>E4/$E$16</f>
        <v>9.6000000000000002E-2</v>
      </c>
      <c r="G4"/>
      <c r="H4" s="196">
        <f>B4+E4</f>
        <v>1924</v>
      </c>
      <c r="I4" s="87">
        <f>H4/$H$16</f>
        <v>0.38129211256440743</v>
      </c>
    </row>
    <row r="5" spans="1:14" ht="19.95" customHeight="1">
      <c r="A5" s="201" t="s">
        <v>166</v>
      </c>
      <c r="B5" s="197">
        <v>973</v>
      </c>
      <c r="C5" s="88">
        <f t="shared" ref="C5:C15" si="0">B5/$B$16</f>
        <v>0.19772403982930298</v>
      </c>
      <c r="D5"/>
      <c r="E5" s="197">
        <v>15</v>
      </c>
      <c r="F5" s="88">
        <f t="shared" ref="F5:F16" si="1">E5/$E$16</f>
        <v>0.12</v>
      </c>
      <c r="G5"/>
      <c r="H5" s="197">
        <f t="shared" ref="H5:H15" si="2">B5+E5</f>
        <v>988</v>
      </c>
      <c r="I5" s="88">
        <f t="shared" ref="I5:I16" si="3">H5/$H$16</f>
        <v>0.19579865239793895</v>
      </c>
    </row>
    <row r="6" spans="1:14" ht="19.95" customHeight="1">
      <c r="A6" s="201" t="s">
        <v>247</v>
      </c>
      <c r="B6" s="197">
        <v>83</v>
      </c>
      <c r="C6" s="88">
        <f t="shared" si="0"/>
        <v>1.6866490550701076E-2</v>
      </c>
      <c r="D6"/>
      <c r="E6" s="197">
        <v>4</v>
      </c>
      <c r="F6" s="88">
        <f t="shared" si="1"/>
        <v>3.2000000000000001E-2</v>
      </c>
      <c r="G6"/>
      <c r="H6" s="197">
        <f t="shared" si="2"/>
        <v>87</v>
      </c>
      <c r="I6" s="88">
        <f t="shared" si="3"/>
        <v>1.7241379310344827E-2</v>
      </c>
    </row>
    <row r="7" spans="1:14" ht="19.95" customHeight="1">
      <c r="A7" s="201" t="s">
        <v>248</v>
      </c>
      <c r="B7" s="197">
        <v>58</v>
      </c>
      <c r="C7" s="88">
        <f t="shared" si="0"/>
        <v>1.1786222312538102E-2</v>
      </c>
      <c r="D7"/>
      <c r="E7" s="197">
        <v>1</v>
      </c>
      <c r="F7" s="88">
        <f t="shared" si="1"/>
        <v>8.0000000000000002E-3</v>
      </c>
      <c r="G7"/>
      <c r="H7" s="197">
        <f t="shared" si="2"/>
        <v>59</v>
      </c>
      <c r="I7" s="88">
        <f t="shared" si="3"/>
        <v>1.1692429647245343E-2</v>
      </c>
    </row>
    <row r="8" spans="1:14" ht="19.95" customHeight="1">
      <c r="A8" s="201" t="s">
        <v>168</v>
      </c>
      <c r="B8" s="197">
        <v>439</v>
      </c>
      <c r="C8" s="88">
        <f t="shared" si="0"/>
        <v>8.9209510262141842E-2</v>
      </c>
      <c r="D8"/>
      <c r="E8" s="197">
        <v>5</v>
      </c>
      <c r="F8" s="88">
        <f t="shared" si="1"/>
        <v>0.04</v>
      </c>
      <c r="G8"/>
      <c r="H8" s="197">
        <f t="shared" si="2"/>
        <v>444</v>
      </c>
      <c r="I8" s="88">
        <f t="shared" si="3"/>
        <v>8.7990487514863255E-2</v>
      </c>
    </row>
    <row r="9" spans="1:14" ht="19.95" customHeight="1">
      <c r="A9" s="201" t="s">
        <v>249</v>
      </c>
      <c r="B9" s="197">
        <v>406</v>
      </c>
      <c r="C9" s="88">
        <f t="shared" si="0"/>
        <v>8.2503556187766711E-2</v>
      </c>
      <c r="D9"/>
      <c r="E9" s="197">
        <v>4</v>
      </c>
      <c r="F9" s="88">
        <f t="shared" si="1"/>
        <v>3.2000000000000001E-2</v>
      </c>
      <c r="G9"/>
      <c r="H9" s="197">
        <f t="shared" si="2"/>
        <v>410</v>
      </c>
      <c r="I9" s="88">
        <f t="shared" si="3"/>
        <v>8.125247720967102E-2</v>
      </c>
    </row>
    <row r="10" spans="1:14" ht="19.95" customHeight="1">
      <c r="A10" s="201" t="s">
        <v>250</v>
      </c>
      <c r="B10" s="197">
        <v>57</v>
      </c>
      <c r="C10" s="88">
        <f t="shared" si="0"/>
        <v>1.1583011583011582E-2</v>
      </c>
      <c r="D10"/>
      <c r="E10" s="197">
        <v>5</v>
      </c>
      <c r="F10" s="88">
        <f t="shared" si="1"/>
        <v>0.04</v>
      </c>
      <c r="G10"/>
      <c r="H10" s="197">
        <f t="shared" si="2"/>
        <v>62</v>
      </c>
      <c r="I10" s="88">
        <f t="shared" si="3"/>
        <v>1.2286959968291716E-2</v>
      </c>
    </row>
    <row r="11" spans="1:14" ht="19.95" customHeight="1">
      <c r="A11" s="201" t="s">
        <v>70</v>
      </c>
      <c r="B11" s="197">
        <v>110</v>
      </c>
      <c r="C11" s="88">
        <f t="shared" si="0"/>
        <v>2.235318024791709E-2</v>
      </c>
      <c r="D11"/>
      <c r="E11" s="197">
        <v>13</v>
      </c>
      <c r="F11" s="88">
        <f t="shared" si="1"/>
        <v>0.104</v>
      </c>
      <c r="G11"/>
      <c r="H11" s="197">
        <f t="shared" si="2"/>
        <v>123</v>
      </c>
      <c r="I11" s="88">
        <f t="shared" si="3"/>
        <v>2.4375743162901309E-2</v>
      </c>
    </row>
    <row r="12" spans="1:14" ht="19.95" customHeight="1">
      <c r="A12" s="201" t="s">
        <v>251</v>
      </c>
      <c r="B12" s="197">
        <v>126</v>
      </c>
      <c r="C12" s="88">
        <f t="shared" si="0"/>
        <v>2.5604551920341393E-2</v>
      </c>
      <c r="D12"/>
      <c r="E12" s="199">
        <v>66</v>
      </c>
      <c r="F12" s="88">
        <f t="shared" si="1"/>
        <v>0.52800000000000002</v>
      </c>
      <c r="G12"/>
      <c r="H12" s="197">
        <f t="shared" si="2"/>
        <v>192</v>
      </c>
      <c r="I12" s="88">
        <f t="shared" si="3"/>
        <v>3.8049940546967892E-2</v>
      </c>
    </row>
    <row r="13" spans="1:14" ht="19.95" customHeight="1">
      <c r="A13" s="201" t="s">
        <v>252</v>
      </c>
      <c r="B13" s="197">
        <v>94</v>
      </c>
      <c r="C13" s="88">
        <f t="shared" si="0"/>
        <v>1.9101808575492787E-2</v>
      </c>
      <c r="D13"/>
      <c r="E13" s="199"/>
      <c r="F13" s="88">
        <f t="shared" si="1"/>
        <v>0</v>
      </c>
      <c r="G13"/>
      <c r="H13" s="197">
        <f t="shared" si="2"/>
        <v>94</v>
      </c>
      <c r="I13" s="88">
        <f t="shared" si="3"/>
        <v>1.86286167261197E-2</v>
      </c>
    </row>
    <row r="14" spans="1:14" ht="19.95" customHeight="1">
      <c r="A14" s="201" t="s">
        <v>253</v>
      </c>
      <c r="B14" s="197">
        <v>94</v>
      </c>
      <c r="C14" s="88">
        <f t="shared" si="0"/>
        <v>1.9101808575492787E-2</v>
      </c>
      <c r="D14"/>
      <c r="E14" s="199"/>
      <c r="F14" s="88">
        <f t="shared" si="1"/>
        <v>0</v>
      </c>
      <c r="G14"/>
      <c r="H14" s="197">
        <f t="shared" si="2"/>
        <v>94</v>
      </c>
      <c r="I14" s="88">
        <f t="shared" si="3"/>
        <v>1.86286167261197E-2</v>
      </c>
    </row>
    <row r="15" spans="1:14" ht="19.95" customHeight="1" thickBot="1">
      <c r="A15" s="202" t="s">
        <v>94</v>
      </c>
      <c r="B15" s="198">
        <v>569</v>
      </c>
      <c r="C15" s="89">
        <f t="shared" si="0"/>
        <v>0.11562690510058932</v>
      </c>
      <c r="D15"/>
      <c r="E15" s="198"/>
      <c r="F15" s="89">
        <f t="shared" si="1"/>
        <v>0</v>
      </c>
      <c r="G15"/>
      <c r="H15" s="198">
        <f t="shared" si="2"/>
        <v>569</v>
      </c>
      <c r="I15" s="89">
        <f t="shared" si="3"/>
        <v>0.11276258422512882</v>
      </c>
    </row>
    <row r="16" spans="1:14" ht="19.95" customHeight="1" thickBot="1">
      <c r="A16" s="523" t="s">
        <v>254</v>
      </c>
      <c r="B16" s="524">
        <f>SUM(B4:B15)</f>
        <v>4921</v>
      </c>
      <c r="C16" s="525">
        <f>B16/$B$16</f>
        <v>1</v>
      </c>
      <c r="D16"/>
      <c r="E16" s="524">
        <f>SUM(E4:E15)</f>
        <v>125</v>
      </c>
      <c r="F16" s="525">
        <f t="shared" si="1"/>
        <v>1</v>
      </c>
      <c r="G16"/>
      <c r="H16" s="524">
        <f>SUM(H4:H15)</f>
        <v>5046</v>
      </c>
      <c r="I16" s="525">
        <f t="shared" si="3"/>
        <v>1</v>
      </c>
    </row>
    <row r="22" customFormat="1" ht="14.4"/>
    <row r="23" customFormat="1" ht="14.4"/>
    <row r="24" customFormat="1" ht="14.4"/>
    <row r="25" customFormat="1" ht="14.4"/>
    <row r="26" customFormat="1" ht="14.4"/>
    <row r="27" customFormat="1" ht="14.4"/>
    <row r="28" customFormat="1" ht="14.4"/>
    <row r="29" customFormat="1" ht="14.4"/>
    <row r="30" customFormat="1" ht="14.4"/>
    <row r="31" customFormat="1" ht="14.4"/>
    <row r="32" customFormat="1" ht="14.4"/>
    <row r="33" customFormat="1" ht="14.4"/>
    <row r="34" customFormat="1" ht="14.4"/>
    <row r="35" customFormat="1" ht="14.4"/>
    <row r="36" customFormat="1" ht="14.4"/>
    <row r="37" customFormat="1" ht="14.4"/>
    <row r="38" customFormat="1" ht="14.4"/>
    <row r="39" customFormat="1" ht="14.4"/>
    <row r="40" customFormat="1" ht="14.4"/>
  </sheetData>
  <printOptions horizontalCentered="1"/>
  <pageMargins left="0" right="0" top="0.35433070866141736" bottom="0.31496062992125984" header="0" footer="0.19685039370078741"/>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opLeftCell="A7" zoomScaleNormal="100" workbookViewId="0">
      <selection activeCell="C6" sqref="C6"/>
    </sheetView>
  </sheetViews>
  <sheetFormatPr baseColWidth="10" defaultColWidth="11.5546875" defaultRowHeight="13.2"/>
  <cols>
    <col min="1" max="1" width="11.5546875" style="42"/>
    <col min="2" max="2" width="12.6640625" style="90" customWidth="1"/>
    <col min="3" max="5" width="15.6640625" style="42" customWidth="1"/>
    <col min="6" max="16384" width="11.5546875" style="42"/>
  </cols>
  <sheetData>
    <row r="1" spans="1:11" s="78" customFormat="1" ht="45" customHeight="1">
      <c r="A1" s="81" t="s">
        <v>255</v>
      </c>
      <c r="B1" s="81"/>
      <c r="C1" s="81"/>
      <c r="D1" s="81"/>
      <c r="E1" s="81"/>
      <c r="F1" s="81"/>
      <c r="G1" s="81"/>
      <c r="H1" s="80"/>
      <c r="I1" s="80"/>
      <c r="J1" s="80"/>
      <c r="K1" s="80"/>
    </row>
    <row r="2" spans="1:11" s="45" customFormat="1" ht="15" customHeight="1">
      <c r="B2" s="84"/>
    </row>
    <row r="3" spans="1:11">
      <c r="B3" s="42"/>
    </row>
    <row r="21" spans="1:5" s="45" customFormat="1" ht="34.950000000000003" customHeight="1"/>
    <row r="22" spans="1:5" ht="18" customHeight="1"/>
    <row r="23" spans="1:5" ht="18" customHeight="1"/>
    <row r="24" spans="1:5" ht="18" customHeight="1"/>
    <row r="25" spans="1:5" ht="18" customHeight="1" thickBot="1">
      <c r="A25" s="807"/>
    </row>
    <row r="26" spans="1:5" ht="35.1" customHeight="1">
      <c r="A26" s="741" t="s">
        <v>236</v>
      </c>
      <c r="B26" s="742" t="s">
        <v>256</v>
      </c>
      <c r="D26"/>
      <c r="E26"/>
    </row>
    <row r="27" spans="1:5" ht="18" customHeight="1">
      <c r="A27" s="740">
        <v>2009</v>
      </c>
      <c r="B27" s="743">
        <v>211853</v>
      </c>
      <c r="D27"/>
      <c r="E27"/>
    </row>
    <row r="28" spans="1:5" ht="18" customHeight="1">
      <c r="A28" s="740">
        <v>2010</v>
      </c>
      <c r="B28" s="743">
        <v>207792</v>
      </c>
      <c r="D28"/>
      <c r="E28"/>
    </row>
    <row r="29" spans="1:5" ht="18" customHeight="1">
      <c r="A29" s="740">
        <v>2011</v>
      </c>
      <c r="B29" s="743">
        <v>196404</v>
      </c>
      <c r="D29"/>
      <c r="E29"/>
    </row>
    <row r="30" spans="1:5" ht="18" customHeight="1">
      <c r="A30" s="740">
        <v>2012</v>
      </c>
      <c r="B30" s="743">
        <v>219248</v>
      </c>
      <c r="D30"/>
      <c r="E30"/>
    </row>
    <row r="31" spans="1:5" ht="18" customHeight="1">
      <c r="A31" s="740">
        <v>2013</v>
      </c>
      <c r="B31" s="743">
        <v>236699</v>
      </c>
      <c r="D31"/>
      <c r="E31"/>
    </row>
    <row r="32" spans="1:5" ht="18" customHeight="1">
      <c r="A32" s="740">
        <v>2014</v>
      </c>
      <c r="B32" s="743">
        <v>211105</v>
      </c>
      <c r="D32"/>
      <c r="E32"/>
    </row>
    <row r="33" spans="1:5" ht="18" customHeight="1">
      <c r="A33" s="740">
        <v>2015</v>
      </c>
      <c r="B33" s="743">
        <v>186996</v>
      </c>
      <c r="D33"/>
      <c r="E33"/>
    </row>
    <row r="34" spans="1:5" ht="18" customHeight="1">
      <c r="A34" s="740">
        <v>2016</v>
      </c>
      <c r="B34" s="743">
        <v>154893</v>
      </c>
      <c r="D34"/>
      <c r="E34"/>
    </row>
    <row r="35" spans="1:5" ht="18" customHeight="1">
      <c r="A35" s="740">
        <v>2017</v>
      </c>
      <c r="B35" s="743">
        <v>156929</v>
      </c>
      <c r="D35"/>
      <c r="E35"/>
    </row>
    <row r="36" spans="1:5" ht="18" customHeight="1">
      <c r="A36" s="740">
        <v>2018</v>
      </c>
      <c r="B36" s="876">
        <v>165661</v>
      </c>
      <c r="D36"/>
      <c r="E36"/>
    </row>
    <row r="37" spans="1:5" ht="18" customHeight="1">
      <c r="A37" s="740">
        <v>2019</v>
      </c>
      <c r="B37" s="876">
        <v>168389</v>
      </c>
      <c r="D37"/>
      <c r="E37"/>
    </row>
    <row r="38" spans="1:5" ht="18" customHeight="1" thickBot="1">
      <c r="A38" s="1084">
        <v>2020</v>
      </c>
      <c r="B38" s="876">
        <v>212735</v>
      </c>
    </row>
  </sheetData>
  <printOptions horizontalCentered="1"/>
  <pageMargins left="0" right="0" top="0.35433070866141736" bottom="0.31496062992125984" header="0" footer="0.19685039370078741"/>
  <pageSetup paperSize="9" orientation="landscape" r:id="rId1"/>
  <headerFooter alignWithMargins="0"/>
  <rowBreaks count="1" manualBreakCount="1">
    <brk id="23"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7" zoomScaleNormal="100" workbookViewId="0">
      <selection activeCell="C6" sqref="C6"/>
    </sheetView>
  </sheetViews>
  <sheetFormatPr baseColWidth="10" defaultColWidth="11.5546875" defaultRowHeight="13.2"/>
  <cols>
    <col min="1" max="1" width="10.5546875" style="42" customWidth="1"/>
    <col min="2" max="7" width="12.6640625" style="42" customWidth="1"/>
    <col min="8" max="16384" width="11.5546875" style="42"/>
  </cols>
  <sheetData>
    <row r="1" spans="1:11" s="78" customFormat="1" ht="45" customHeight="1">
      <c r="A1" s="81" t="s">
        <v>257</v>
      </c>
      <c r="B1" s="81"/>
      <c r="C1" s="81"/>
      <c r="D1" s="81"/>
      <c r="E1" s="81"/>
      <c r="F1" s="81"/>
      <c r="G1" s="81"/>
      <c r="H1" s="80"/>
      <c r="I1" s="80"/>
      <c r="J1" s="80"/>
      <c r="K1" s="80"/>
    </row>
    <row r="2" spans="1:11" ht="15" customHeight="1">
      <c r="B2" s="82"/>
    </row>
    <row r="3" spans="1:11">
      <c r="B3" s="84"/>
    </row>
    <row r="29" spans="1:7" s="45" customFormat="1" ht="15" customHeight="1" thickBot="1">
      <c r="A29" s="807"/>
      <c r="B29" s="320"/>
      <c r="C29"/>
      <c r="D29"/>
      <c r="E29"/>
      <c r="F29"/>
      <c r="G29"/>
    </row>
    <row r="30" spans="1:7" ht="45" customHeight="1">
      <c r="A30" s="741" t="s">
        <v>236</v>
      </c>
      <c r="B30" s="742" t="s">
        <v>258</v>
      </c>
      <c r="C30"/>
      <c r="D30"/>
      <c r="E30"/>
      <c r="F30"/>
      <c r="G30"/>
    </row>
    <row r="31" spans="1:7" ht="18" customHeight="1">
      <c r="A31" s="740">
        <v>2009</v>
      </c>
      <c r="B31" s="743">
        <v>835</v>
      </c>
      <c r="C31"/>
      <c r="D31"/>
      <c r="E31"/>
      <c r="F31"/>
      <c r="G31"/>
    </row>
    <row r="32" spans="1:7" ht="18" customHeight="1">
      <c r="A32" s="740">
        <v>2010</v>
      </c>
      <c r="B32" s="743">
        <v>831</v>
      </c>
      <c r="C32"/>
      <c r="D32"/>
      <c r="E32"/>
      <c r="F32"/>
      <c r="G32"/>
    </row>
    <row r="33" spans="1:7" ht="18" customHeight="1">
      <c r="A33" s="740">
        <v>2011</v>
      </c>
      <c r="B33" s="743">
        <v>790</v>
      </c>
      <c r="C33"/>
      <c r="D33"/>
      <c r="E33"/>
      <c r="F33"/>
      <c r="G33"/>
    </row>
    <row r="34" spans="1:7" ht="18" customHeight="1">
      <c r="A34" s="740">
        <v>2012</v>
      </c>
      <c r="B34" s="743">
        <v>874</v>
      </c>
      <c r="C34"/>
      <c r="D34"/>
      <c r="E34"/>
      <c r="F34"/>
      <c r="G34"/>
    </row>
    <row r="35" spans="1:7" ht="18" customHeight="1">
      <c r="A35" s="740">
        <v>2013</v>
      </c>
      <c r="B35" s="743">
        <v>936</v>
      </c>
      <c r="C35"/>
      <c r="D35"/>
      <c r="E35"/>
      <c r="F35"/>
      <c r="G35"/>
    </row>
    <row r="36" spans="1:7" ht="18" customHeight="1">
      <c r="A36" s="740">
        <v>2014</v>
      </c>
      <c r="B36" s="743">
        <v>845</v>
      </c>
      <c r="C36"/>
      <c r="D36"/>
      <c r="E36"/>
      <c r="F36"/>
      <c r="G36"/>
    </row>
    <row r="37" spans="1:7" ht="18" customHeight="1">
      <c r="A37" s="740">
        <v>2015</v>
      </c>
      <c r="B37" s="743">
        <v>729</v>
      </c>
      <c r="C37"/>
      <c r="D37"/>
      <c r="E37"/>
      <c r="F37"/>
      <c r="G37"/>
    </row>
    <row r="38" spans="1:7" ht="18" customHeight="1">
      <c r="A38" s="740">
        <v>2016</v>
      </c>
      <c r="B38" s="743">
        <v>728</v>
      </c>
      <c r="C38"/>
      <c r="D38"/>
      <c r="E38"/>
      <c r="F38"/>
      <c r="G38"/>
    </row>
    <row r="39" spans="1:7" ht="18" customHeight="1">
      <c r="A39" s="740">
        <v>2017</v>
      </c>
      <c r="B39" s="743">
        <v>721</v>
      </c>
      <c r="C39"/>
      <c r="D39"/>
      <c r="E39"/>
      <c r="F39"/>
      <c r="G39"/>
    </row>
    <row r="40" spans="1:7" ht="18" customHeight="1">
      <c r="A40" s="740">
        <v>2018</v>
      </c>
      <c r="B40" s="743">
        <v>670</v>
      </c>
      <c r="C40"/>
      <c r="D40"/>
      <c r="E40"/>
      <c r="F40"/>
      <c r="G40"/>
    </row>
    <row r="41" spans="1:7" ht="18" customHeight="1">
      <c r="A41" s="740">
        <v>2019</v>
      </c>
      <c r="B41" s="743">
        <v>705</v>
      </c>
      <c r="C41"/>
      <c r="D41"/>
      <c r="E41"/>
      <c r="F41"/>
      <c r="G41"/>
    </row>
    <row r="42" spans="1:7" ht="18" customHeight="1" thickBot="1">
      <c r="A42" s="1084">
        <v>2020</v>
      </c>
      <c r="B42" s="1085">
        <v>901</v>
      </c>
      <c r="C42" s="748"/>
      <c r="D42" s="748"/>
      <c r="E42" s="748"/>
      <c r="F42" s="748"/>
      <c r="G42" s="748"/>
    </row>
    <row r="43" spans="1:7">
      <c r="A43" s="92"/>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C6" sqref="C6"/>
    </sheetView>
  </sheetViews>
  <sheetFormatPr baseColWidth="10" defaultColWidth="11.5546875" defaultRowHeight="13.2"/>
  <cols>
    <col min="1" max="1" width="39.5546875" style="42" customWidth="1"/>
    <col min="2" max="5" width="12.6640625" style="42" customWidth="1"/>
    <col min="6" max="16384" width="11.5546875" style="42"/>
  </cols>
  <sheetData>
    <row r="1" spans="1:11" s="78" customFormat="1" ht="45" customHeight="1">
      <c r="A1" s="81" t="s">
        <v>259</v>
      </c>
      <c r="B1" s="81"/>
      <c r="C1" s="81"/>
      <c r="D1" s="81"/>
      <c r="E1" s="81"/>
      <c r="F1" s="81"/>
      <c r="G1" s="81"/>
      <c r="H1" s="80"/>
      <c r="I1" s="80"/>
      <c r="J1" s="80"/>
      <c r="K1" s="80"/>
    </row>
    <row r="2" spans="1:11" ht="15" customHeight="1" thickBot="1"/>
    <row r="3" spans="1:11" ht="34.950000000000003" customHeight="1" thickBot="1">
      <c r="A3" s="526" t="s">
        <v>260</v>
      </c>
      <c r="B3" s="526" t="s">
        <v>261</v>
      </c>
      <c r="C3" s="526" t="s">
        <v>262</v>
      </c>
      <c r="D3" s="526" t="s">
        <v>263</v>
      </c>
      <c r="E3"/>
    </row>
    <row r="4" spans="1:11" ht="18" customHeight="1">
      <c r="A4" s="204" t="s">
        <v>264</v>
      </c>
      <c r="B4" s="85">
        <v>9604</v>
      </c>
      <c r="C4" s="93">
        <v>39</v>
      </c>
      <c r="D4" s="852">
        <v>0.93</v>
      </c>
      <c r="E4"/>
    </row>
    <row r="5" spans="1:11" ht="18" customHeight="1">
      <c r="A5" s="201" t="s">
        <v>265</v>
      </c>
      <c r="B5" s="86">
        <v>2426</v>
      </c>
      <c r="C5" s="94">
        <v>10</v>
      </c>
      <c r="D5" s="853">
        <v>0.82</v>
      </c>
      <c r="E5"/>
    </row>
    <row r="6" spans="1:11" ht="18" customHeight="1">
      <c r="A6" s="201" t="s">
        <v>166</v>
      </c>
      <c r="B6" s="86">
        <v>2761</v>
      </c>
      <c r="C6" s="94">
        <v>11</v>
      </c>
      <c r="D6" s="850">
        <v>0.79</v>
      </c>
      <c r="E6"/>
    </row>
    <row r="7" spans="1:11" ht="18" customHeight="1">
      <c r="A7" s="201" t="s">
        <v>266</v>
      </c>
      <c r="B7" s="86">
        <v>1380</v>
      </c>
      <c r="C7" s="94">
        <v>6</v>
      </c>
      <c r="D7" s="850">
        <v>1</v>
      </c>
      <c r="E7"/>
    </row>
    <row r="8" spans="1:11" ht="18" customHeight="1">
      <c r="A8" s="201" t="s">
        <v>267</v>
      </c>
      <c r="B8" s="86">
        <v>861</v>
      </c>
      <c r="C8" s="94">
        <v>4</v>
      </c>
      <c r="D8" s="854">
        <v>1</v>
      </c>
      <c r="E8"/>
    </row>
    <row r="9" spans="1:11" ht="18" customHeight="1">
      <c r="A9" s="201" t="s">
        <v>268</v>
      </c>
      <c r="B9" s="86">
        <v>213</v>
      </c>
      <c r="C9" s="94">
        <v>1</v>
      </c>
      <c r="D9" s="850">
        <v>1</v>
      </c>
      <c r="E9"/>
    </row>
    <row r="10" spans="1:11" ht="18" customHeight="1">
      <c r="A10" s="201" t="s">
        <v>269</v>
      </c>
      <c r="B10" s="86">
        <v>1120</v>
      </c>
      <c r="C10" s="94">
        <v>5</v>
      </c>
      <c r="D10" s="850">
        <v>1</v>
      </c>
      <c r="E10"/>
    </row>
    <row r="11" spans="1:11" ht="18" customHeight="1">
      <c r="A11" s="201" t="s">
        <v>270</v>
      </c>
      <c r="B11" s="86">
        <v>1371</v>
      </c>
      <c r="C11" s="94">
        <v>6</v>
      </c>
      <c r="D11" s="854">
        <v>1</v>
      </c>
      <c r="E11"/>
    </row>
    <row r="12" spans="1:11" ht="18" customHeight="1">
      <c r="A12" s="201" t="s">
        <v>271</v>
      </c>
      <c r="B12" s="86">
        <v>6031</v>
      </c>
      <c r="C12" s="94">
        <v>25</v>
      </c>
      <c r="D12" s="850">
        <v>0.48</v>
      </c>
      <c r="E12"/>
    </row>
    <row r="13" spans="1:11" ht="18" customHeight="1">
      <c r="A13" s="201" t="s">
        <v>272</v>
      </c>
      <c r="B13" s="86">
        <v>830</v>
      </c>
      <c r="C13" s="94">
        <v>3</v>
      </c>
      <c r="D13" s="850">
        <v>1</v>
      </c>
      <c r="E13"/>
    </row>
    <row r="14" spans="1:11" ht="18" customHeight="1">
      <c r="A14" s="201" t="s">
        <v>273</v>
      </c>
      <c r="B14" s="86">
        <v>1430</v>
      </c>
      <c r="C14" s="94">
        <v>6</v>
      </c>
      <c r="D14" s="850">
        <v>1</v>
      </c>
      <c r="E14"/>
    </row>
    <row r="15" spans="1:11" ht="18" customHeight="1">
      <c r="A15" s="201" t="s">
        <v>274</v>
      </c>
      <c r="B15" s="86">
        <v>134</v>
      </c>
      <c r="C15" s="94">
        <v>1</v>
      </c>
      <c r="D15" s="850">
        <v>0.81</v>
      </c>
      <c r="E15"/>
    </row>
    <row r="16" spans="1:11" ht="18" customHeight="1" thickBot="1">
      <c r="A16" s="205" t="s">
        <v>275</v>
      </c>
      <c r="B16" s="95">
        <v>150</v>
      </c>
      <c r="C16" s="96">
        <v>1</v>
      </c>
      <c r="D16" s="851">
        <v>0.94</v>
      </c>
      <c r="E16"/>
    </row>
    <row r="17" spans="1:5" ht="18" customHeight="1" thickBot="1">
      <c r="A17" s="523" t="s">
        <v>254</v>
      </c>
      <c r="B17" s="527">
        <f>SUM(B4:B16)</f>
        <v>28311</v>
      </c>
      <c r="C17" s="97"/>
      <c r="D17" s="98"/>
      <c r="E17" s="98"/>
    </row>
    <row r="19" spans="1:5" ht="18.75" customHeight="1">
      <c r="A19" s="848" t="s">
        <v>276</v>
      </c>
      <c r="B19" s="182"/>
      <c r="C19" s="182"/>
      <c r="D19" s="182"/>
      <c r="E19" s="182"/>
    </row>
    <row r="20" spans="1:5" ht="18.75" customHeight="1">
      <c r="A20" s="849" t="s">
        <v>277</v>
      </c>
    </row>
    <row r="21" spans="1:5">
      <c r="A21" s="181"/>
    </row>
    <row r="26" spans="1:5" ht="14.4">
      <c r="B26"/>
      <c r="C26"/>
      <c r="D26"/>
    </row>
    <row r="27" spans="1:5" ht="14.4">
      <c r="B27"/>
      <c r="C27"/>
      <c r="D27"/>
    </row>
    <row r="28" spans="1:5" ht="14.4">
      <c r="B28"/>
      <c r="C28"/>
      <c r="D28"/>
    </row>
    <row r="29" spans="1:5" ht="14.4">
      <c r="B29"/>
      <c r="C29"/>
      <c r="D29"/>
    </row>
    <row r="30" spans="1:5" ht="14.4">
      <c r="B30"/>
      <c r="C30"/>
      <c r="D30"/>
    </row>
    <row r="31" spans="1:5" ht="14.4">
      <c r="B31"/>
      <c r="C31"/>
      <c r="D31"/>
    </row>
    <row r="32" spans="1:5" ht="14.4">
      <c r="B32"/>
      <c r="C32"/>
      <c r="D32"/>
    </row>
    <row r="33" spans="2:4" ht="14.4">
      <c r="B33"/>
      <c r="C33"/>
      <c r="D33"/>
    </row>
    <row r="34" spans="2:4" ht="14.4">
      <c r="B34"/>
      <c r="C34"/>
      <c r="D34"/>
    </row>
    <row r="35" spans="2:4" ht="14.4">
      <c r="B35"/>
      <c r="C35"/>
      <c r="D35"/>
    </row>
    <row r="36" spans="2:4" ht="14.4">
      <c r="B36"/>
      <c r="C36"/>
      <c r="D36"/>
    </row>
  </sheetData>
  <printOptions horizontalCentered="1"/>
  <pageMargins left="0" right="0" top="0.35433070866141736" bottom="0.31496062992125984" header="0" footer="0.19685039370078741"/>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opLeftCell="A5" zoomScaleNormal="100" workbookViewId="0">
      <selection activeCell="C6" sqref="C6"/>
    </sheetView>
  </sheetViews>
  <sheetFormatPr baseColWidth="10" defaultColWidth="11.5546875" defaultRowHeight="13.2"/>
  <cols>
    <col min="1" max="16384" width="11.5546875" style="42"/>
  </cols>
  <sheetData>
    <row r="1" spans="1:11" s="78" customFormat="1" ht="45" customHeight="1">
      <c r="A1" s="81" t="s">
        <v>278</v>
      </c>
      <c r="B1" s="81"/>
      <c r="C1" s="81"/>
      <c r="D1" s="81"/>
      <c r="E1" s="81"/>
      <c r="F1" s="81"/>
      <c r="G1" s="81"/>
      <c r="H1" s="81"/>
      <c r="I1" s="80"/>
      <c r="J1" s="80"/>
      <c r="K1" s="1079" t="s">
        <v>279</v>
      </c>
    </row>
    <row r="2" spans="1:11" ht="15" customHeight="1"/>
    <row r="3" spans="1:11">
      <c r="B3" s="84"/>
    </row>
    <row r="27" spans="1:2" ht="13.8" thickBot="1">
      <c r="A27" s="807"/>
    </row>
    <row r="28" spans="1:2" ht="24">
      <c r="A28" s="741" t="s">
        <v>236</v>
      </c>
      <c r="B28" s="742" t="s">
        <v>280</v>
      </c>
    </row>
    <row r="29" spans="1:2" ht="18" customHeight="1">
      <c r="A29" s="740">
        <v>2009</v>
      </c>
      <c r="B29" s="743">
        <v>6737</v>
      </c>
    </row>
    <row r="30" spans="1:2" ht="18" customHeight="1">
      <c r="A30" s="740">
        <v>2010</v>
      </c>
      <c r="B30" s="743">
        <v>6545</v>
      </c>
    </row>
    <row r="31" spans="1:2" ht="18" customHeight="1">
      <c r="A31" s="740">
        <v>2011</v>
      </c>
      <c r="B31" s="743">
        <v>9210</v>
      </c>
    </row>
    <row r="32" spans="1:2" ht="18" customHeight="1">
      <c r="A32" s="740">
        <v>2012</v>
      </c>
      <c r="B32" s="743">
        <v>10572</v>
      </c>
    </row>
    <row r="33" spans="1:2" ht="18" customHeight="1">
      <c r="A33" s="740">
        <v>2013</v>
      </c>
      <c r="B33" s="743">
        <v>13995</v>
      </c>
    </row>
    <row r="34" spans="1:2" ht="18" customHeight="1">
      <c r="A34" s="740">
        <v>2014</v>
      </c>
      <c r="B34" s="743">
        <v>13941</v>
      </c>
    </row>
    <row r="35" spans="1:2" ht="18" customHeight="1">
      <c r="A35" s="740">
        <v>2015</v>
      </c>
      <c r="B35" s="743">
        <v>15192</v>
      </c>
    </row>
    <row r="36" spans="1:2" ht="18" customHeight="1">
      <c r="A36" s="740">
        <v>2016</v>
      </c>
      <c r="B36" s="743">
        <v>15653</v>
      </c>
    </row>
    <row r="37" spans="1:2" ht="18" customHeight="1">
      <c r="A37" s="740">
        <v>2017</v>
      </c>
      <c r="B37" s="743">
        <v>16637</v>
      </c>
    </row>
    <row r="38" spans="1:2" ht="18" customHeight="1">
      <c r="A38" s="740">
        <v>2018</v>
      </c>
      <c r="B38" s="743">
        <v>21114</v>
      </c>
    </row>
    <row r="39" spans="1:2" ht="18" customHeight="1">
      <c r="A39" s="740">
        <v>2019</v>
      </c>
      <c r="B39" s="743">
        <v>21856</v>
      </c>
    </row>
    <row r="40" spans="1:2" ht="18" customHeight="1" thickBot="1">
      <c r="A40" s="1034">
        <v>2020</v>
      </c>
      <c r="B40" s="993">
        <v>62631</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Normal="100" workbookViewId="0">
      <selection activeCell="C6" sqref="C6"/>
    </sheetView>
  </sheetViews>
  <sheetFormatPr baseColWidth="10" defaultRowHeight="13.2"/>
  <cols>
    <col min="1" max="1" width="51.109375" style="102" customWidth="1"/>
    <col min="2" max="2" width="14.6640625" style="102" customWidth="1"/>
    <col min="3" max="255" width="11.5546875" style="102"/>
    <col min="256" max="256" width="15.33203125" style="102" customWidth="1"/>
    <col min="257" max="257" width="41.33203125" style="102" customWidth="1"/>
    <col min="258" max="258" width="14.6640625" style="102" customWidth="1"/>
    <col min="259" max="511" width="11.5546875" style="102"/>
    <col min="512" max="512" width="15.33203125" style="102" customWidth="1"/>
    <col min="513" max="513" width="41.33203125" style="102" customWidth="1"/>
    <col min="514" max="514" width="14.6640625" style="102" customWidth="1"/>
    <col min="515" max="767" width="11.5546875" style="102"/>
    <col min="768" max="768" width="15.33203125" style="102" customWidth="1"/>
    <col min="769" max="769" width="41.33203125" style="102" customWidth="1"/>
    <col min="770" max="770" width="14.6640625" style="102" customWidth="1"/>
    <col min="771" max="1023" width="11.5546875" style="102"/>
    <col min="1024" max="1024" width="15.33203125" style="102" customWidth="1"/>
    <col min="1025" max="1025" width="41.33203125" style="102" customWidth="1"/>
    <col min="1026" max="1026" width="14.6640625" style="102" customWidth="1"/>
    <col min="1027" max="1279" width="11.5546875" style="102"/>
    <col min="1280" max="1280" width="15.33203125" style="102" customWidth="1"/>
    <col min="1281" max="1281" width="41.33203125" style="102" customWidth="1"/>
    <col min="1282" max="1282" width="14.6640625" style="102" customWidth="1"/>
    <col min="1283" max="1535" width="11.5546875" style="102"/>
    <col min="1536" max="1536" width="15.33203125" style="102" customWidth="1"/>
    <col min="1537" max="1537" width="41.33203125" style="102" customWidth="1"/>
    <col min="1538" max="1538" width="14.6640625" style="102" customWidth="1"/>
    <col min="1539" max="1791" width="11.5546875" style="102"/>
    <col min="1792" max="1792" width="15.33203125" style="102" customWidth="1"/>
    <col min="1793" max="1793" width="41.33203125" style="102" customWidth="1"/>
    <col min="1794" max="1794" width="14.6640625" style="102" customWidth="1"/>
    <col min="1795" max="2047" width="11.5546875" style="102"/>
    <col min="2048" max="2048" width="15.33203125" style="102" customWidth="1"/>
    <col min="2049" max="2049" width="41.33203125" style="102" customWidth="1"/>
    <col min="2050" max="2050" width="14.6640625" style="102" customWidth="1"/>
    <col min="2051" max="2303" width="11.5546875" style="102"/>
    <col min="2304" max="2304" width="15.33203125" style="102" customWidth="1"/>
    <col min="2305" max="2305" width="41.33203125" style="102" customWidth="1"/>
    <col min="2306" max="2306" width="14.6640625" style="102" customWidth="1"/>
    <col min="2307" max="2559" width="11.5546875" style="102"/>
    <col min="2560" max="2560" width="15.33203125" style="102" customWidth="1"/>
    <col min="2561" max="2561" width="41.33203125" style="102" customWidth="1"/>
    <col min="2562" max="2562" width="14.6640625" style="102" customWidth="1"/>
    <col min="2563" max="2815" width="11.5546875" style="102"/>
    <col min="2816" max="2816" width="15.33203125" style="102" customWidth="1"/>
    <col min="2817" max="2817" width="41.33203125" style="102" customWidth="1"/>
    <col min="2818" max="2818" width="14.6640625" style="102" customWidth="1"/>
    <col min="2819" max="3071" width="11.5546875" style="102"/>
    <col min="3072" max="3072" width="15.33203125" style="102" customWidth="1"/>
    <col min="3073" max="3073" width="41.33203125" style="102" customWidth="1"/>
    <col min="3074" max="3074" width="14.6640625" style="102" customWidth="1"/>
    <col min="3075" max="3327" width="11.5546875" style="102"/>
    <col min="3328" max="3328" width="15.33203125" style="102" customWidth="1"/>
    <col min="3329" max="3329" width="41.33203125" style="102" customWidth="1"/>
    <col min="3330" max="3330" width="14.6640625" style="102" customWidth="1"/>
    <col min="3331" max="3583" width="11.5546875" style="102"/>
    <col min="3584" max="3584" width="15.33203125" style="102" customWidth="1"/>
    <col min="3585" max="3585" width="41.33203125" style="102" customWidth="1"/>
    <col min="3586" max="3586" width="14.6640625" style="102" customWidth="1"/>
    <col min="3587" max="3839" width="11.5546875" style="102"/>
    <col min="3840" max="3840" width="15.33203125" style="102" customWidth="1"/>
    <col min="3841" max="3841" width="41.33203125" style="102" customWidth="1"/>
    <col min="3842" max="3842" width="14.6640625" style="102" customWidth="1"/>
    <col min="3843" max="4095" width="11.5546875" style="102"/>
    <col min="4096" max="4096" width="15.33203125" style="102" customWidth="1"/>
    <col min="4097" max="4097" width="41.33203125" style="102" customWidth="1"/>
    <col min="4098" max="4098" width="14.6640625" style="102" customWidth="1"/>
    <col min="4099" max="4351" width="11.5546875" style="102"/>
    <col min="4352" max="4352" width="15.33203125" style="102" customWidth="1"/>
    <col min="4353" max="4353" width="41.33203125" style="102" customWidth="1"/>
    <col min="4354" max="4354" width="14.6640625" style="102" customWidth="1"/>
    <col min="4355" max="4607" width="11.5546875" style="102"/>
    <col min="4608" max="4608" width="15.33203125" style="102" customWidth="1"/>
    <col min="4609" max="4609" width="41.33203125" style="102" customWidth="1"/>
    <col min="4610" max="4610" width="14.6640625" style="102" customWidth="1"/>
    <col min="4611" max="4863" width="11.5546875" style="102"/>
    <col min="4864" max="4864" width="15.33203125" style="102" customWidth="1"/>
    <col min="4865" max="4865" width="41.33203125" style="102" customWidth="1"/>
    <col min="4866" max="4866" width="14.6640625" style="102" customWidth="1"/>
    <col min="4867" max="5119" width="11.5546875" style="102"/>
    <col min="5120" max="5120" width="15.33203125" style="102" customWidth="1"/>
    <col min="5121" max="5121" width="41.33203125" style="102" customWidth="1"/>
    <col min="5122" max="5122" width="14.6640625" style="102" customWidth="1"/>
    <col min="5123" max="5375" width="11.5546875" style="102"/>
    <col min="5376" max="5376" width="15.33203125" style="102" customWidth="1"/>
    <col min="5377" max="5377" width="41.33203125" style="102" customWidth="1"/>
    <col min="5378" max="5378" width="14.6640625" style="102" customWidth="1"/>
    <col min="5379" max="5631" width="11.5546875" style="102"/>
    <col min="5632" max="5632" width="15.33203125" style="102" customWidth="1"/>
    <col min="5633" max="5633" width="41.33203125" style="102" customWidth="1"/>
    <col min="5634" max="5634" width="14.6640625" style="102" customWidth="1"/>
    <col min="5635" max="5887" width="11.5546875" style="102"/>
    <col min="5888" max="5888" width="15.33203125" style="102" customWidth="1"/>
    <col min="5889" max="5889" width="41.33203125" style="102" customWidth="1"/>
    <col min="5890" max="5890" width="14.6640625" style="102" customWidth="1"/>
    <col min="5891" max="6143" width="11.5546875" style="102"/>
    <col min="6144" max="6144" width="15.33203125" style="102" customWidth="1"/>
    <col min="6145" max="6145" width="41.33203125" style="102" customWidth="1"/>
    <col min="6146" max="6146" width="14.6640625" style="102" customWidth="1"/>
    <col min="6147" max="6399" width="11.5546875" style="102"/>
    <col min="6400" max="6400" width="15.33203125" style="102" customWidth="1"/>
    <col min="6401" max="6401" width="41.33203125" style="102" customWidth="1"/>
    <col min="6402" max="6402" width="14.6640625" style="102" customWidth="1"/>
    <col min="6403" max="6655" width="11.5546875" style="102"/>
    <col min="6656" max="6656" width="15.33203125" style="102" customWidth="1"/>
    <col min="6657" max="6657" width="41.33203125" style="102" customWidth="1"/>
    <col min="6658" max="6658" width="14.6640625" style="102" customWidth="1"/>
    <col min="6659" max="6911" width="11.5546875" style="102"/>
    <col min="6912" max="6912" width="15.33203125" style="102" customWidth="1"/>
    <col min="6913" max="6913" width="41.33203125" style="102" customWidth="1"/>
    <col min="6914" max="6914" width="14.6640625" style="102" customWidth="1"/>
    <col min="6915" max="7167" width="11.5546875" style="102"/>
    <col min="7168" max="7168" width="15.33203125" style="102" customWidth="1"/>
    <col min="7169" max="7169" width="41.33203125" style="102" customWidth="1"/>
    <col min="7170" max="7170" width="14.6640625" style="102" customWidth="1"/>
    <col min="7171" max="7423" width="11.5546875" style="102"/>
    <col min="7424" max="7424" width="15.33203125" style="102" customWidth="1"/>
    <col min="7425" max="7425" width="41.33203125" style="102" customWidth="1"/>
    <col min="7426" max="7426" width="14.6640625" style="102" customWidth="1"/>
    <col min="7427" max="7679" width="11.5546875" style="102"/>
    <col min="7680" max="7680" width="15.33203125" style="102" customWidth="1"/>
    <col min="7681" max="7681" width="41.33203125" style="102" customWidth="1"/>
    <col min="7682" max="7682" width="14.6640625" style="102" customWidth="1"/>
    <col min="7683" max="7935" width="11.5546875" style="102"/>
    <col min="7936" max="7936" width="15.33203125" style="102" customWidth="1"/>
    <col min="7937" max="7937" width="41.33203125" style="102" customWidth="1"/>
    <col min="7938" max="7938" width="14.6640625" style="102" customWidth="1"/>
    <col min="7939" max="8191" width="11.5546875" style="102"/>
    <col min="8192" max="8192" width="15.33203125" style="102" customWidth="1"/>
    <col min="8193" max="8193" width="41.33203125" style="102" customWidth="1"/>
    <col min="8194" max="8194" width="14.6640625" style="102" customWidth="1"/>
    <col min="8195" max="8447" width="11.5546875" style="102"/>
    <col min="8448" max="8448" width="15.33203125" style="102" customWidth="1"/>
    <col min="8449" max="8449" width="41.33203125" style="102" customWidth="1"/>
    <col min="8450" max="8450" width="14.6640625" style="102" customWidth="1"/>
    <col min="8451" max="8703" width="11.5546875" style="102"/>
    <col min="8704" max="8704" width="15.33203125" style="102" customWidth="1"/>
    <col min="8705" max="8705" width="41.33203125" style="102" customWidth="1"/>
    <col min="8706" max="8706" width="14.6640625" style="102" customWidth="1"/>
    <col min="8707" max="8959" width="11.5546875" style="102"/>
    <col min="8960" max="8960" width="15.33203125" style="102" customWidth="1"/>
    <col min="8961" max="8961" width="41.33203125" style="102" customWidth="1"/>
    <col min="8962" max="8962" width="14.6640625" style="102" customWidth="1"/>
    <col min="8963" max="9215" width="11.5546875" style="102"/>
    <col min="9216" max="9216" width="15.33203125" style="102" customWidth="1"/>
    <col min="9217" max="9217" width="41.33203125" style="102" customWidth="1"/>
    <col min="9218" max="9218" width="14.6640625" style="102" customWidth="1"/>
    <col min="9219" max="9471" width="11.5546875" style="102"/>
    <col min="9472" max="9472" width="15.33203125" style="102" customWidth="1"/>
    <col min="9473" max="9473" width="41.33203125" style="102" customWidth="1"/>
    <col min="9474" max="9474" width="14.6640625" style="102" customWidth="1"/>
    <col min="9475" max="9727" width="11.5546875" style="102"/>
    <col min="9728" max="9728" width="15.33203125" style="102" customWidth="1"/>
    <col min="9729" max="9729" width="41.33203125" style="102" customWidth="1"/>
    <col min="9730" max="9730" width="14.6640625" style="102" customWidth="1"/>
    <col min="9731" max="9983" width="11.5546875" style="102"/>
    <col min="9984" max="9984" width="15.33203125" style="102" customWidth="1"/>
    <col min="9985" max="9985" width="41.33203125" style="102" customWidth="1"/>
    <col min="9986" max="9986" width="14.6640625" style="102" customWidth="1"/>
    <col min="9987" max="10239" width="11.5546875" style="102"/>
    <col min="10240" max="10240" width="15.33203125" style="102" customWidth="1"/>
    <col min="10241" max="10241" width="41.33203125" style="102" customWidth="1"/>
    <col min="10242" max="10242" width="14.6640625" style="102" customWidth="1"/>
    <col min="10243" max="10495" width="11.5546875" style="102"/>
    <col min="10496" max="10496" width="15.33203125" style="102" customWidth="1"/>
    <col min="10497" max="10497" width="41.33203125" style="102" customWidth="1"/>
    <col min="10498" max="10498" width="14.6640625" style="102" customWidth="1"/>
    <col min="10499" max="10751" width="11.5546875" style="102"/>
    <col min="10752" max="10752" width="15.33203125" style="102" customWidth="1"/>
    <col min="10753" max="10753" width="41.33203125" style="102" customWidth="1"/>
    <col min="10754" max="10754" width="14.6640625" style="102" customWidth="1"/>
    <col min="10755" max="11007" width="11.5546875" style="102"/>
    <col min="11008" max="11008" width="15.33203125" style="102" customWidth="1"/>
    <col min="11009" max="11009" width="41.33203125" style="102" customWidth="1"/>
    <col min="11010" max="11010" width="14.6640625" style="102" customWidth="1"/>
    <col min="11011" max="11263" width="11.5546875" style="102"/>
    <col min="11264" max="11264" width="15.33203125" style="102" customWidth="1"/>
    <col min="11265" max="11265" width="41.33203125" style="102" customWidth="1"/>
    <col min="11266" max="11266" width="14.6640625" style="102" customWidth="1"/>
    <col min="11267" max="11519" width="11.5546875" style="102"/>
    <col min="11520" max="11520" width="15.33203125" style="102" customWidth="1"/>
    <col min="11521" max="11521" width="41.33203125" style="102" customWidth="1"/>
    <col min="11522" max="11522" width="14.6640625" style="102" customWidth="1"/>
    <col min="11523" max="11775" width="11.5546875" style="102"/>
    <col min="11776" max="11776" width="15.33203125" style="102" customWidth="1"/>
    <col min="11777" max="11777" width="41.33203125" style="102" customWidth="1"/>
    <col min="11778" max="11778" width="14.6640625" style="102" customWidth="1"/>
    <col min="11779" max="12031" width="11.5546875" style="102"/>
    <col min="12032" max="12032" width="15.33203125" style="102" customWidth="1"/>
    <col min="12033" max="12033" width="41.33203125" style="102" customWidth="1"/>
    <col min="12034" max="12034" width="14.6640625" style="102" customWidth="1"/>
    <col min="12035" max="12287" width="11.5546875" style="102"/>
    <col min="12288" max="12288" width="15.33203125" style="102" customWidth="1"/>
    <col min="12289" max="12289" width="41.33203125" style="102" customWidth="1"/>
    <col min="12290" max="12290" width="14.6640625" style="102" customWidth="1"/>
    <col min="12291" max="12543" width="11.5546875" style="102"/>
    <col min="12544" max="12544" width="15.33203125" style="102" customWidth="1"/>
    <col min="12545" max="12545" width="41.33203125" style="102" customWidth="1"/>
    <col min="12546" max="12546" width="14.6640625" style="102" customWidth="1"/>
    <col min="12547" max="12799" width="11.5546875" style="102"/>
    <col min="12800" max="12800" width="15.33203125" style="102" customWidth="1"/>
    <col min="12801" max="12801" width="41.33203125" style="102" customWidth="1"/>
    <col min="12802" max="12802" width="14.6640625" style="102" customWidth="1"/>
    <col min="12803" max="13055" width="11.5546875" style="102"/>
    <col min="13056" max="13056" width="15.33203125" style="102" customWidth="1"/>
    <col min="13057" max="13057" width="41.33203125" style="102" customWidth="1"/>
    <col min="13058" max="13058" width="14.6640625" style="102" customWidth="1"/>
    <col min="13059" max="13311" width="11.5546875" style="102"/>
    <col min="13312" max="13312" width="15.33203125" style="102" customWidth="1"/>
    <col min="13313" max="13313" width="41.33203125" style="102" customWidth="1"/>
    <col min="13314" max="13314" width="14.6640625" style="102" customWidth="1"/>
    <col min="13315" max="13567" width="11.5546875" style="102"/>
    <col min="13568" max="13568" width="15.33203125" style="102" customWidth="1"/>
    <col min="13569" max="13569" width="41.33203125" style="102" customWidth="1"/>
    <col min="13570" max="13570" width="14.6640625" style="102" customWidth="1"/>
    <col min="13571" max="13823" width="11.5546875" style="102"/>
    <col min="13824" max="13824" width="15.33203125" style="102" customWidth="1"/>
    <col min="13825" max="13825" width="41.33203125" style="102" customWidth="1"/>
    <col min="13826" max="13826" width="14.6640625" style="102" customWidth="1"/>
    <col min="13827" max="14079" width="11.5546875" style="102"/>
    <col min="14080" max="14080" width="15.33203125" style="102" customWidth="1"/>
    <col min="14081" max="14081" width="41.33203125" style="102" customWidth="1"/>
    <col min="14082" max="14082" width="14.6640625" style="102" customWidth="1"/>
    <col min="14083" max="14335" width="11.5546875" style="102"/>
    <col min="14336" max="14336" width="15.33203125" style="102" customWidth="1"/>
    <col min="14337" max="14337" width="41.33203125" style="102" customWidth="1"/>
    <col min="14338" max="14338" width="14.6640625" style="102" customWidth="1"/>
    <col min="14339" max="14591" width="11.5546875" style="102"/>
    <col min="14592" max="14592" width="15.33203125" style="102" customWidth="1"/>
    <col min="14593" max="14593" width="41.33203125" style="102" customWidth="1"/>
    <col min="14594" max="14594" width="14.6640625" style="102" customWidth="1"/>
    <col min="14595" max="14847" width="11.5546875" style="102"/>
    <col min="14848" max="14848" width="15.33203125" style="102" customWidth="1"/>
    <col min="14849" max="14849" width="41.33203125" style="102" customWidth="1"/>
    <col min="14850" max="14850" width="14.6640625" style="102" customWidth="1"/>
    <col min="14851" max="15103" width="11.5546875" style="102"/>
    <col min="15104" max="15104" width="15.33203125" style="102" customWidth="1"/>
    <col min="15105" max="15105" width="41.33203125" style="102" customWidth="1"/>
    <col min="15106" max="15106" width="14.6640625" style="102" customWidth="1"/>
    <col min="15107" max="15359" width="11.5546875" style="102"/>
    <col min="15360" max="15360" width="15.33203125" style="102" customWidth="1"/>
    <col min="15361" max="15361" width="41.33203125" style="102" customWidth="1"/>
    <col min="15362" max="15362" width="14.6640625" style="102" customWidth="1"/>
    <col min="15363" max="15615" width="11.5546875" style="102"/>
    <col min="15616" max="15616" width="15.33203125" style="102" customWidth="1"/>
    <col min="15617" max="15617" width="41.33203125" style="102" customWidth="1"/>
    <col min="15618" max="15618" width="14.6640625" style="102" customWidth="1"/>
    <col min="15619" max="15871" width="11.5546875" style="102"/>
    <col min="15872" max="15872" width="15.33203125" style="102" customWidth="1"/>
    <col min="15873" max="15873" width="41.33203125" style="102" customWidth="1"/>
    <col min="15874" max="15874" width="14.6640625" style="102" customWidth="1"/>
    <col min="15875" max="16127" width="11.5546875" style="102"/>
    <col min="16128" max="16128" width="15.33203125" style="102" customWidth="1"/>
    <col min="16129" max="16129" width="41.33203125" style="102" customWidth="1"/>
    <col min="16130" max="16130" width="14.6640625" style="102" customWidth="1"/>
    <col min="16131" max="16383" width="11.5546875" style="102"/>
    <col min="16384" max="16384" width="11.5546875" style="102" customWidth="1"/>
  </cols>
  <sheetData>
    <row r="1" spans="1:4" s="101" customFormat="1" ht="45" customHeight="1">
      <c r="A1" s="107" t="s">
        <v>281</v>
      </c>
      <c r="B1" s="107"/>
      <c r="C1" s="107"/>
      <c r="D1" s="100"/>
    </row>
    <row r="2" spans="1:4" ht="13.8" thickBot="1"/>
    <row r="3" spans="1:4" s="103" customFormat="1" ht="30" customHeight="1" thickBot="1">
      <c r="A3" s="521" t="s">
        <v>282</v>
      </c>
      <c r="B3" s="526" t="s">
        <v>283</v>
      </c>
    </row>
    <row r="4" spans="1:4" s="103" customFormat="1" ht="19.95" customHeight="1">
      <c r="A4" s="323" t="s">
        <v>284</v>
      </c>
      <c r="B4" s="104">
        <v>1906069</v>
      </c>
    </row>
    <row r="5" spans="1:4" s="103" customFormat="1" ht="19.95" customHeight="1">
      <c r="A5" s="858" t="s">
        <v>285</v>
      </c>
      <c r="B5" s="322">
        <v>1172235</v>
      </c>
    </row>
    <row r="6" spans="1:4" s="103" customFormat="1" ht="19.95" customHeight="1">
      <c r="A6" s="858" t="s">
        <v>286</v>
      </c>
      <c r="B6" s="322">
        <v>249131</v>
      </c>
    </row>
    <row r="7" spans="1:4" s="103" customFormat="1" ht="19.95" customHeight="1">
      <c r="A7" s="324" t="s">
        <v>287</v>
      </c>
      <c r="B7" s="105">
        <v>105572</v>
      </c>
    </row>
    <row r="8" spans="1:4" s="103" customFormat="1" ht="19.95" customHeight="1">
      <c r="A8" s="324" t="s">
        <v>288</v>
      </c>
      <c r="B8" s="105">
        <v>96545</v>
      </c>
    </row>
    <row r="9" spans="1:4" s="103" customFormat="1" ht="19.95" customHeight="1">
      <c r="A9" s="324" t="s">
        <v>289</v>
      </c>
      <c r="B9" s="105">
        <v>93457</v>
      </c>
    </row>
    <row r="10" spans="1:4" s="103" customFormat="1" ht="19.95" customHeight="1">
      <c r="A10" s="324" t="s">
        <v>290</v>
      </c>
      <c r="B10" s="105">
        <v>81324</v>
      </c>
    </row>
    <row r="11" spans="1:4" s="103" customFormat="1" ht="19.95" customHeight="1">
      <c r="A11" s="325" t="s">
        <v>291</v>
      </c>
      <c r="B11" s="321">
        <v>71830</v>
      </c>
    </row>
    <row r="12" spans="1:4" s="103" customFormat="1" ht="19.95" customHeight="1">
      <c r="A12" s="325" t="s">
        <v>292</v>
      </c>
      <c r="B12" s="321">
        <v>52850</v>
      </c>
    </row>
    <row r="13" spans="1:4" s="103" customFormat="1" ht="19.95" customHeight="1">
      <c r="A13" s="325" t="s">
        <v>293</v>
      </c>
      <c r="B13" s="321">
        <v>52762</v>
      </c>
    </row>
    <row r="14" spans="1:4" s="103" customFormat="1" ht="19.95" customHeight="1" thickBot="1">
      <c r="A14" s="326" t="s">
        <v>294</v>
      </c>
      <c r="B14" s="106">
        <v>40656</v>
      </c>
    </row>
    <row r="15" spans="1:4" ht="19.95" customHeight="1"/>
  </sheetData>
  <printOptions horizontalCentered="1"/>
  <pageMargins left="0" right="0" top="0.35433070866141736" bottom="0.31496062992125984" header="0"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opLeftCell="A4" zoomScaleNormal="100" workbookViewId="0">
      <selection activeCell="C6" sqref="C6"/>
    </sheetView>
  </sheetViews>
  <sheetFormatPr baseColWidth="10" defaultColWidth="11.5546875" defaultRowHeight="14.4"/>
  <cols>
    <col min="1" max="1" width="78.44140625" style="349" customWidth="1"/>
    <col min="2" max="3" width="10.6640625" style="349" customWidth="1"/>
    <col min="4" max="16384" width="11.5546875" style="349"/>
  </cols>
  <sheetData>
    <row r="1" spans="1:6" ht="45" customHeight="1">
      <c r="A1" s="347" t="s">
        <v>9</v>
      </c>
      <c r="B1" s="347"/>
      <c r="C1" s="347"/>
      <c r="D1" s="348"/>
      <c r="E1" s="348"/>
      <c r="F1" s="348"/>
    </row>
    <row r="2" spans="1:6" ht="15" customHeight="1"/>
    <row r="3" spans="1:6" ht="61.2">
      <c r="A3" s="350" t="s">
        <v>10</v>
      </c>
      <c r="B3" s="351" t="s">
        <v>11</v>
      </c>
      <c r="C3" s="351" t="s">
        <v>12</v>
      </c>
    </row>
    <row r="4" spans="1:6">
      <c r="A4" s="352" t="s">
        <v>13</v>
      </c>
      <c r="B4" s="353" t="s">
        <v>14</v>
      </c>
      <c r="C4" s="354" t="s">
        <v>15</v>
      </c>
    </row>
    <row r="5" spans="1:6">
      <c r="A5" s="352" t="s">
        <v>16</v>
      </c>
      <c r="B5" s="353" t="s">
        <v>15</v>
      </c>
      <c r="C5" s="354" t="s">
        <v>15</v>
      </c>
    </row>
    <row r="6" spans="1:6">
      <c r="A6" s="352" t="s">
        <v>17</v>
      </c>
      <c r="B6" s="353" t="s">
        <v>15</v>
      </c>
      <c r="C6" s="354" t="s">
        <v>15</v>
      </c>
    </row>
    <row r="7" spans="1:6" ht="15.6">
      <c r="A7" s="352" t="s">
        <v>18</v>
      </c>
      <c r="B7" s="353" t="s">
        <v>15</v>
      </c>
      <c r="C7" s="355"/>
    </row>
    <row r="8" spans="1:6">
      <c r="A8" s="352" t="s">
        <v>19</v>
      </c>
      <c r="B8" s="353" t="s">
        <v>15</v>
      </c>
      <c r="C8" s="354" t="s">
        <v>15</v>
      </c>
    </row>
    <row r="9" spans="1:6" ht="15.6">
      <c r="A9" s="352" t="s">
        <v>20</v>
      </c>
      <c r="B9" s="353" t="s">
        <v>15</v>
      </c>
      <c r="C9" s="355"/>
    </row>
    <row r="10" spans="1:6" ht="15.6">
      <c r="A10" s="352" t="s">
        <v>21</v>
      </c>
      <c r="B10" s="353" t="s">
        <v>15</v>
      </c>
      <c r="C10" s="355"/>
    </row>
    <row r="11" spans="1:6" ht="15.6">
      <c r="A11" s="352" t="s">
        <v>22</v>
      </c>
      <c r="B11" s="353" t="s">
        <v>15</v>
      </c>
      <c r="C11" s="355"/>
    </row>
    <row r="12" spans="1:6" ht="15.6">
      <c r="A12" s="352" t="s">
        <v>23</v>
      </c>
      <c r="B12" s="353" t="s">
        <v>15</v>
      </c>
      <c r="C12" s="355"/>
    </row>
    <row r="13" spans="1:6" ht="15.6">
      <c r="A13" s="352" t="s">
        <v>24</v>
      </c>
      <c r="B13" s="353" t="s">
        <v>25</v>
      </c>
      <c r="C13" s="355"/>
    </row>
    <row r="14" spans="1:6" ht="15.6">
      <c r="A14" s="352" t="s">
        <v>26</v>
      </c>
      <c r="B14" s="353" t="s">
        <v>25</v>
      </c>
      <c r="C14" s="355"/>
    </row>
    <row r="15" spans="1:6" ht="15.6">
      <c r="A15" s="352" t="s">
        <v>27</v>
      </c>
      <c r="B15" s="353" t="s">
        <v>25</v>
      </c>
      <c r="C15" s="355"/>
    </row>
    <row r="16" spans="1:6" ht="15.6">
      <c r="A16" s="352" t="s">
        <v>28</v>
      </c>
      <c r="B16" s="353" t="s">
        <v>25</v>
      </c>
      <c r="C16" s="355"/>
    </row>
    <row r="17" spans="1:3" ht="15.6">
      <c r="A17" s="352" t="s">
        <v>29</v>
      </c>
      <c r="B17" s="353" t="s">
        <v>25</v>
      </c>
      <c r="C17" s="355"/>
    </row>
    <row r="18" spans="1:3" ht="15.6">
      <c r="A18" s="352" t="s">
        <v>30</v>
      </c>
      <c r="B18" s="353" t="s">
        <v>25</v>
      </c>
      <c r="C18" s="355"/>
    </row>
    <row r="19" spans="1:3" ht="15.6">
      <c r="A19" s="352" t="s">
        <v>31</v>
      </c>
      <c r="B19" s="353" t="s">
        <v>15</v>
      </c>
      <c r="C19" s="355"/>
    </row>
    <row r="20" spans="1:3" ht="15.6">
      <c r="A20" s="352" t="s">
        <v>32</v>
      </c>
      <c r="B20" s="353" t="s">
        <v>25</v>
      </c>
      <c r="C20" s="355"/>
    </row>
    <row r="21" spans="1:3" ht="15.6">
      <c r="A21" s="352" t="s">
        <v>33</v>
      </c>
      <c r="B21" s="353" t="s">
        <v>15</v>
      </c>
      <c r="C21" s="355"/>
    </row>
    <row r="22" spans="1:3" ht="15.6">
      <c r="A22" s="352" t="s">
        <v>34</v>
      </c>
      <c r="B22" s="353" t="s">
        <v>15</v>
      </c>
      <c r="C22" s="355"/>
    </row>
    <row r="23" spans="1:3" ht="15.6">
      <c r="A23" s="352" t="s">
        <v>35</v>
      </c>
      <c r="B23" s="353" t="s">
        <v>15</v>
      </c>
      <c r="C23" s="355"/>
    </row>
    <row r="24" spans="1:3" ht="15.6">
      <c r="A24" s="352" t="s">
        <v>36</v>
      </c>
      <c r="B24" s="353" t="s">
        <v>15</v>
      </c>
      <c r="C24" s="355"/>
    </row>
    <row r="25" spans="1:3">
      <c r="A25" s="352" t="s">
        <v>37</v>
      </c>
      <c r="B25" s="353" t="s">
        <v>15</v>
      </c>
      <c r="C25" s="354" t="s">
        <v>15</v>
      </c>
    </row>
    <row r="26" spans="1:3">
      <c r="A26" s="352" t="s">
        <v>38</v>
      </c>
      <c r="B26" s="353" t="s">
        <v>15</v>
      </c>
      <c r="C26" s="354" t="s">
        <v>15</v>
      </c>
    </row>
    <row r="27" spans="1:3">
      <c r="A27" s="352" t="s">
        <v>39</v>
      </c>
      <c r="B27" s="353" t="s">
        <v>15</v>
      </c>
      <c r="C27" s="354" t="s">
        <v>15</v>
      </c>
    </row>
    <row r="28" spans="1:3">
      <c r="A28" s="352" t="s">
        <v>40</v>
      </c>
      <c r="B28" s="353" t="s">
        <v>15</v>
      </c>
      <c r="C28" s="354" t="s">
        <v>15</v>
      </c>
    </row>
    <row r="29" spans="1:3">
      <c r="A29" s="352" t="s">
        <v>41</v>
      </c>
      <c r="B29" s="353" t="s">
        <v>15</v>
      </c>
      <c r="C29" s="354" t="s">
        <v>15</v>
      </c>
    </row>
    <row r="30" spans="1:3" ht="19.2" customHeight="1"/>
    <row r="31" spans="1:3" s="356" customFormat="1" ht="38.25" customHeight="1">
      <c r="A31" s="1119" t="s">
        <v>42</v>
      </c>
      <c r="B31" s="1119"/>
      <c r="C31" s="1119"/>
    </row>
    <row r="32" spans="1:3" s="356" customFormat="1">
      <c r="A32" s="357" t="s">
        <v>43</v>
      </c>
      <c r="B32" s="358"/>
      <c r="C32" s="358"/>
    </row>
  </sheetData>
  <mergeCells count="1">
    <mergeCell ref="A31:C31"/>
  </mergeCells>
  <printOptions horizontalCentered="1" verticalCentered="1"/>
  <pageMargins left="0" right="0" top="0.35433070866141736" bottom="0.31496062992125984" header="0" footer="0.19685039370078741"/>
  <pageSetup paperSize="9" scale="9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C6" sqref="C6"/>
    </sheetView>
  </sheetViews>
  <sheetFormatPr baseColWidth="10" defaultRowHeight="13.2"/>
  <cols>
    <col min="1" max="1" width="54.109375" style="45" customWidth="1"/>
    <col min="2" max="2" width="14.6640625" style="45" customWidth="1"/>
    <col min="3" max="256" width="11.5546875" style="45"/>
    <col min="257" max="257" width="54.109375" style="45" customWidth="1"/>
    <col min="258" max="258" width="14.6640625" style="45" customWidth="1"/>
    <col min="259" max="512" width="11.5546875" style="45"/>
    <col min="513" max="513" width="54.109375" style="45" customWidth="1"/>
    <col min="514" max="514" width="14.6640625" style="45" customWidth="1"/>
    <col min="515" max="768" width="11.5546875" style="45"/>
    <col min="769" max="769" width="54.109375" style="45" customWidth="1"/>
    <col min="770" max="770" width="14.6640625" style="45" customWidth="1"/>
    <col min="771" max="1024" width="11.5546875" style="45"/>
    <col min="1025" max="1025" width="54.109375" style="45" customWidth="1"/>
    <col min="1026" max="1026" width="14.6640625" style="45" customWidth="1"/>
    <col min="1027" max="1280" width="11.5546875" style="45"/>
    <col min="1281" max="1281" width="54.109375" style="45" customWidth="1"/>
    <col min="1282" max="1282" width="14.6640625" style="45" customWidth="1"/>
    <col min="1283" max="1536" width="11.5546875" style="45"/>
    <col min="1537" max="1537" width="54.109375" style="45" customWidth="1"/>
    <col min="1538" max="1538" width="14.6640625" style="45" customWidth="1"/>
    <col min="1539" max="1792" width="11.5546875" style="45"/>
    <col min="1793" max="1793" width="54.109375" style="45" customWidth="1"/>
    <col min="1794" max="1794" width="14.6640625" style="45" customWidth="1"/>
    <col min="1795" max="2048" width="11.5546875" style="45"/>
    <col min="2049" max="2049" width="54.109375" style="45" customWidth="1"/>
    <col min="2050" max="2050" width="14.6640625" style="45" customWidth="1"/>
    <col min="2051" max="2304" width="11.5546875" style="45"/>
    <col min="2305" max="2305" width="54.109375" style="45" customWidth="1"/>
    <col min="2306" max="2306" width="14.6640625" style="45" customWidth="1"/>
    <col min="2307" max="2560" width="11.5546875" style="45"/>
    <col min="2561" max="2561" width="54.109375" style="45" customWidth="1"/>
    <col min="2562" max="2562" width="14.6640625" style="45" customWidth="1"/>
    <col min="2563" max="2816" width="11.5546875" style="45"/>
    <col min="2817" max="2817" width="54.109375" style="45" customWidth="1"/>
    <col min="2818" max="2818" width="14.6640625" style="45" customWidth="1"/>
    <col min="2819" max="3072" width="11.5546875" style="45"/>
    <col min="3073" max="3073" width="54.109375" style="45" customWidth="1"/>
    <col min="3074" max="3074" width="14.6640625" style="45" customWidth="1"/>
    <col min="3075" max="3328" width="11.5546875" style="45"/>
    <col min="3329" max="3329" width="54.109375" style="45" customWidth="1"/>
    <col min="3330" max="3330" width="14.6640625" style="45" customWidth="1"/>
    <col min="3331" max="3584" width="11.5546875" style="45"/>
    <col min="3585" max="3585" width="54.109375" style="45" customWidth="1"/>
    <col min="3586" max="3586" width="14.6640625" style="45" customWidth="1"/>
    <col min="3587" max="3840" width="11.5546875" style="45"/>
    <col min="3841" max="3841" width="54.109375" style="45" customWidth="1"/>
    <col min="3842" max="3842" width="14.6640625" style="45" customWidth="1"/>
    <col min="3843" max="4096" width="11.5546875" style="45"/>
    <col min="4097" max="4097" width="54.109375" style="45" customWidth="1"/>
    <col min="4098" max="4098" width="14.6640625" style="45" customWidth="1"/>
    <col min="4099" max="4352" width="11.5546875" style="45"/>
    <col min="4353" max="4353" width="54.109375" style="45" customWidth="1"/>
    <col min="4354" max="4354" width="14.6640625" style="45" customWidth="1"/>
    <col min="4355" max="4608" width="11.5546875" style="45"/>
    <col min="4609" max="4609" width="54.109375" style="45" customWidth="1"/>
    <col min="4610" max="4610" width="14.6640625" style="45" customWidth="1"/>
    <col min="4611" max="4864" width="11.5546875" style="45"/>
    <col min="4865" max="4865" width="54.109375" style="45" customWidth="1"/>
    <col min="4866" max="4866" width="14.6640625" style="45" customWidth="1"/>
    <col min="4867" max="5120" width="11.5546875" style="45"/>
    <col min="5121" max="5121" width="54.109375" style="45" customWidth="1"/>
    <col min="5122" max="5122" width="14.6640625" style="45" customWidth="1"/>
    <col min="5123" max="5376" width="11.5546875" style="45"/>
    <col min="5377" max="5377" width="54.109375" style="45" customWidth="1"/>
    <col min="5378" max="5378" width="14.6640625" style="45" customWidth="1"/>
    <col min="5379" max="5632" width="11.5546875" style="45"/>
    <col min="5633" max="5633" width="54.109375" style="45" customWidth="1"/>
    <col min="5634" max="5634" width="14.6640625" style="45" customWidth="1"/>
    <col min="5635" max="5888" width="11.5546875" style="45"/>
    <col min="5889" max="5889" width="54.109375" style="45" customWidth="1"/>
    <col min="5890" max="5890" width="14.6640625" style="45" customWidth="1"/>
    <col min="5891" max="6144" width="11.5546875" style="45"/>
    <col min="6145" max="6145" width="54.109375" style="45" customWidth="1"/>
    <col min="6146" max="6146" width="14.6640625" style="45" customWidth="1"/>
    <col min="6147" max="6400" width="11.5546875" style="45"/>
    <col min="6401" max="6401" width="54.109375" style="45" customWidth="1"/>
    <col min="6402" max="6402" width="14.6640625" style="45" customWidth="1"/>
    <col min="6403" max="6656" width="11.5546875" style="45"/>
    <col min="6657" max="6657" width="54.109375" style="45" customWidth="1"/>
    <col min="6658" max="6658" width="14.6640625" style="45" customWidth="1"/>
    <col min="6659" max="6912" width="11.5546875" style="45"/>
    <col min="6913" max="6913" width="54.109375" style="45" customWidth="1"/>
    <col min="6914" max="6914" width="14.6640625" style="45" customWidth="1"/>
    <col min="6915" max="7168" width="11.5546875" style="45"/>
    <col min="7169" max="7169" width="54.109375" style="45" customWidth="1"/>
    <col min="7170" max="7170" width="14.6640625" style="45" customWidth="1"/>
    <col min="7171" max="7424" width="11.5546875" style="45"/>
    <col min="7425" max="7425" width="54.109375" style="45" customWidth="1"/>
    <col min="7426" max="7426" width="14.6640625" style="45" customWidth="1"/>
    <col min="7427" max="7680" width="11.5546875" style="45"/>
    <col min="7681" max="7681" width="54.109375" style="45" customWidth="1"/>
    <col min="7682" max="7682" width="14.6640625" style="45" customWidth="1"/>
    <col min="7683" max="7936" width="11.5546875" style="45"/>
    <col min="7937" max="7937" width="54.109375" style="45" customWidth="1"/>
    <col min="7938" max="7938" width="14.6640625" style="45" customWidth="1"/>
    <col min="7939" max="8192" width="11.5546875" style="45"/>
    <col min="8193" max="8193" width="54.109375" style="45" customWidth="1"/>
    <col min="8194" max="8194" width="14.6640625" style="45" customWidth="1"/>
    <col min="8195" max="8448" width="11.5546875" style="45"/>
    <col min="8449" max="8449" width="54.109375" style="45" customWidth="1"/>
    <col min="8450" max="8450" width="14.6640625" style="45" customWidth="1"/>
    <col min="8451" max="8704" width="11.5546875" style="45"/>
    <col min="8705" max="8705" width="54.109375" style="45" customWidth="1"/>
    <col min="8706" max="8706" width="14.6640625" style="45" customWidth="1"/>
    <col min="8707" max="8960" width="11.5546875" style="45"/>
    <col min="8961" max="8961" width="54.109375" style="45" customWidth="1"/>
    <col min="8962" max="8962" width="14.6640625" style="45" customWidth="1"/>
    <col min="8963" max="9216" width="11.5546875" style="45"/>
    <col min="9217" max="9217" width="54.109375" style="45" customWidth="1"/>
    <col min="9218" max="9218" width="14.6640625" style="45" customWidth="1"/>
    <col min="9219" max="9472" width="11.5546875" style="45"/>
    <col min="9473" max="9473" width="54.109375" style="45" customWidth="1"/>
    <col min="9474" max="9474" width="14.6640625" style="45" customWidth="1"/>
    <col min="9475" max="9728" width="11.5546875" style="45"/>
    <col min="9729" max="9729" width="54.109375" style="45" customWidth="1"/>
    <col min="9730" max="9730" width="14.6640625" style="45" customWidth="1"/>
    <col min="9731" max="9984" width="11.5546875" style="45"/>
    <col min="9985" max="9985" width="54.109375" style="45" customWidth="1"/>
    <col min="9986" max="9986" width="14.6640625" style="45" customWidth="1"/>
    <col min="9987" max="10240" width="11.5546875" style="45"/>
    <col min="10241" max="10241" width="54.109375" style="45" customWidth="1"/>
    <col min="10242" max="10242" width="14.6640625" style="45" customWidth="1"/>
    <col min="10243" max="10496" width="11.5546875" style="45"/>
    <col min="10497" max="10497" width="54.109375" style="45" customWidth="1"/>
    <col min="10498" max="10498" width="14.6640625" style="45" customWidth="1"/>
    <col min="10499" max="10752" width="11.5546875" style="45"/>
    <col min="10753" max="10753" width="54.109375" style="45" customWidth="1"/>
    <col min="10754" max="10754" width="14.6640625" style="45" customWidth="1"/>
    <col min="10755" max="11008" width="11.5546875" style="45"/>
    <col min="11009" max="11009" width="54.109375" style="45" customWidth="1"/>
    <col min="11010" max="11010" width="14.6640625" style="45" customWidth="1"/>
    <col min="11011" max="11264" width="11.5546875" style="45"/>
    <col min="11265" max="11265" width="54.109375" style="45" customWidth="1"/>
    <col min="11266" max="11266" width="14.6640625" style="45" customWidth="1"/>
    <col min="11267" max="11520" width="11.5546875" style="45"/>
    <col min="11521" max="11521" width="54.109375" style="45" customWidth="1"/>
    <col min="11522" max="11522" width="14.6640625" style="45" customWidth="1"/>
    <col min="11523" max="11776" width="11.5546875" style="45"/>
    <col min="11777" max="11777" width="54.109375" style="45" customWidth="1"/>
    <col min="11778" max="11778" width="14.6640625" style="45" customWidth="1"/>
    <col min="11779" max="12032" width="11.5546875" style="45"/>
    <col min="12033" max="12033" width="54.109375" style="45" customWidth="1"/>
    <col min="12034" max="12034" width="14.6640625" style="45" customWidth="1"/>
    <col min="12035" max="12288" width="11.5546875" style="45"/>
    <col min="12289" max="12289" width="54.109375" style="45" customWidth="1"/>
    <col min="12290" max="12290" width="14.6640625" style="45" customWidth="1"/>
    <col min="12291" max="12544" width="11.5546875" style="45"/>
    <col min="12545" max="12545" width="54.109375" style="45" customWidth="1"/>
    <col min="12546" max="12546" width="14.6640625" style="45" customWidth="1"/>
    <col min="12547" max="12800" width="11.5546875" style="45"/>
    <col min="12801" max="12801" width="54.109375" style="45" customWidth="1"/>
    <col min="12802" max="12802" width="14.6640625" style="45" customWidth="1"/>
    <col min="12803" max="13056" width="11.5546875" style="45"/>
    <col min="13057" max="13057" width="54.109375" style="45" customWidth="1"/>
    <col min="13058" max="13058" width="14.6640625" style="45" customWidth="1"/>
    <col min="13059" max="13312" width="11.5546875" style="45"/>
    <col min="13313" max="13313" width="54.109375" style="45" customWidth="1"/>
    <col min="13314" max="13314" width="14.6640625" style="45" customWidth="1"/>
    <col min="13315" max="13568" width="11.5546875" style="45"/>
    <col min="13569" max="13569" width="54.109375" style="45" customWidth="1"/>
    <col min="13570" max="13570" width="14.6640625" style="45" customWidth="1"/>
    <col min="13571" max="13824" width="11.5546875" style="45"/>
    <col min="13825" max="13825" width="54.109375" style="45" customWidth="1"/>
    <col min="13826" max="13826" width="14.6640625" style="45" customWidth="1"/>
    <col min="13827" max="14080" width="11.5546875" style="45"/>
    <col min="14081" max="14081" width="54.109375" style="45" customWidth="1"/>
    <col min="14082" max="14082" width="14.6640625" style="45" customWidth="1"/>
    <col min="14083" max="14336" width="11.5546875" style="45"/>
    <col min="14337" max="14337" width="54.109375" style="45" customWidth="1"/>
    <col min="14338" max="14338" width="14.6640625" style="45" customWidth="1"/>
    <col min="14339" max="14592" width="11.5546875" style="45"/>
    <col min="14593" max="14593" width="54.109375" style="45" customWidth="1"/>
    <col min="14594" max="14594" width="14.6640625" style="45" customWidth="1"/>
    <col min="14595" max="14848" width="11.5546875" style="45"/>
    <col min="14849" max="14849" width="54.109375" style="45" customWidth="1"/>
    <col min="14850" max="14850" width="14.6640625" style="45" customWidth="1"/>
    <col min="14851" max="15104" width="11.5546875" style="45"/>
    <col min="15105" max="15105" width="54.109375" style="45" customWidth="1"/>
    <col min="15106" max="15106" width="14.6640625" style="45" customWidth="1"/>
    <col min="15107" max="15360" width="11.5546875" style="45"/>
    <col min="15361" max="15361" width="54.109375" style="45" customWidth="1"/>
    <col min="15362" max="15362" width="14.6640625" style="45" customWidth="1"/>
    <col min="15363" max="15616" width="11.5546875" style="45"/>
    <col min="15617" max="15617" width="54.109375" style="45" customWidth="1"/>
    <col min="15618" max="15618" width="14.6640625" style="45" customWidth="1"/>
    <col min="15619" max="15872" width="11.5546875" style="45"/>
    <col min="15873" max="15873" width="54.109375" style="45" customWidth="1"/>
    <col min="15874" max="15874" width="14.6640625" style="45" customWidth="1"/>
    <col min="15875" max="16128" width="11.5546875" style="45"/>
    <col min="16129" max="16129" width="54.109375" style="45" customWidth="1"/>
    <col min="16130" max="16130" width="14.6640625" style="45" customWidth="1"/>
    <col min="16131" max="16384" width="11.5546875" style="45"/>
  </cols>
  <sheetData>
    <row r="1" spans="1:4" s="78" customFormat="1" ht="45" customHeight="1">
      <c r="A1" s="81" t="s">
        <v>295</v>
      </c>
      <c r="B1" s="111"/>
      <c r="C1" s="111"/>
      <c r="D1" s="80"/>
    </row>
    <row r="2" spans="1:4" ht="13.8" thickBot="1"/>
    <row r="3" spans="1:4" ht="30" customHeight="1" thickBot="1">
      <c r="A3" s="526" t="s">
        <v>296</v>
      </c>
      <c r="B3" s="526" t="s">
        <v>52</v>
      </c>
    </row>
    <row r="4" spans="1:4" ht="19.95" customHeight="1">
      <c r="A4" s="342" t="s">
        <v>297</v>
      </c>
      <c r="B4" s="343">
        <v>147525</v>
      </c>
      <c r="D4"/>
    </row>
    <row r="5" spans="1:4" ht="19.95" customHeight="1">
      <c r="A5" s="344" t="s">
        <v>298</v>
      </c>
      <c r="B5" s="345">
        <v>68451</v>
      </c>
      <c r="D5"/>
    </row>
    <row r="6" spans="1:4" ht="19.95" customHeight="1">
      <c r="A6" s="208" t="s">
        <v>299</v>
      </c>
      <c r="B6" s="108">
        <v>41116</v>
      </c>
      <c r="D6"/>
    </row>
    <row r="7" spans="1:4" ht="19.95" customHeight="1">
      <c r="A7" s="208" t="s">
        <v>300</v>
      </c>
      <c r="B7" s="108">
        <v>18918</v>
      </c>
      <c r="D7"/>
    </row>
    <row r="8" spans="1:4" ht="19.95" customHeight="1">
      <c r="A8" s="208" t="s">
        <v>301</v>
      </c>
      <c r="B8" s="108">
        <v>23964</v>
      </c>
      <c r="D8"/>
    </row>
    <row r="9" spans="1:4" ht="19.95" customHeight="1">
      <c r="A9" s="208" t="s">
        <v>302</v>
      </c>
      <c r="B9" s="108">
        <v>6206</v>
      </c>
      <c r="D9"/>
    </row>
    <row r="10" spans="1:4" ht="19.95" customHeight="1">
      <c r="A10" s="201" t="s">
        <v>303</v>
      </c>
      <c r="B10" s="108">
        <v>5481</v>
      </c>
      <c r="D10"/>
    </row>
    <row r="11" spans="1:4" ht="19.95" customHeight="1">
      <c r="A11" s="201" t="s">
        <v>304</v>
      </c>
      <c r="B11" s="108">
        <v>5104</v>
      </c>
      <c r="D11"/>
    </row>
    <row r="12" spans="1:4" ht="19.95" customHeight="1">
      <c r="A12" s="201" t="s">
        <v>305</v>
      </c>
      <c r="B12" s="108">
        <v>6612</v>
      </c>
      <c r="D12"/>
    </row>
    <row r="13" spans="1:4" ht="19.95" customHeight="1">
      <c r="A13" s="208" t="s">
        <v>306</v>
      </c>
      <c r="B13" s="108">
        <v>3873</v>
      </c>
      <c r="D13"/>
    </row>
    <row r="14" spans="1:4" ht="19.95" customHeight="1">
      <c r="A14" s="208" t="s">
        <v>307</v>
      </c>
      <c r="B14" s="108">
        <v>3371</v>
      </c>
      <c r="D14"/>
    </row>
    <row r="15" spans="1:4" ht="19.95" customHeight="1">
      <c r="A15" s="209" t="s">
        <v>308</v>
      </c>
      <c r="B15" s="109">
        <v>1201</v>
      </c>
      <c r="D15"/>
    </row>
    <row r="16" spans="1:4" ht="19.95" customHeight="1" thickBot="1">
      <c r="A16" s="209" t="s">
        <v>309</v>
      </c>
      <c r="B16" s="109">
        <v>2650</v>
      </c>
      <c r="D16"/>
    </row>
    <row r="17" spans="1:4" ht="19.95" customHeight="1" thickBot="1">
      <c r="A17" s="528" t="s">
        <v>50</v>
      </c>
      <c r="B17" s="529">
        <f>B4+SUM(B6:B16)</f>
        <v>266021</v>
      </c>
      <c r="D17"/>
    </row>
    <row r="18" spans="1:4" ht="15" customHeight="1">
      <c r="A18" s="110"/>
    </row>
    <row r="19" spans="1:4" ht="25.2" customHeight="1">
      <c r="A19" s="262" t="s">
        <v>310</v>
      </c>
      <c r="B19" s="210"/>
    </row>
    <row r="20" spans="1:4" ht="10.5" customHeight="1">
      <c r="A20"/>
      <c r="B20"/>
      <c r="C20"/>
    </row>
  </sheetData>
  <printOptions horizontalCentered="1"/>
  <pageMargins left="0" right="0" top="0.35433070866141736" bottom="0.31496062992125984" header="0" footer="0.19685039370078741"/>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opLeftCell="A19" zoomScaleNormal="100" workbookViewId="0">
      <selection activeCell="C6" sqref="C6"/>
    </sheetView>
  </sheetViews>
  <sheetFormatPr baseColWidth="10" defaultRowHeight="13.2"/>
  <cols>
    <col min="1" max="2" width="12.6640625" style="79" customWidth="1"/>
    <col min="3" max="3" width="14.33203125" style="79" customWidth="1"/>
    <col min="4" max="4" width="16.88671875" style="79" customWidth="1"/>
    <col min="5" max="6" width="12.6640625" style="79" customWidth="1"/>
    <col min="7" max="255" width="11.5546875" style="79"/>
    <col min="256" max="262" width="12.6640625" style="79" customWidth="1"/>
    <col min="263" max="511" width="11.5546875" style="79"/>
    <col min="512" max="518" width="12.6640625" style="79" customWidth="1"/>
    <col min="519" max="767" width="11.5546875" style="79"/>
    <col min="768" max="774" width="12.6640625" style="79" customWidth="1"/>
    <col min="775" max="1023" width="11.5546875" style="79"/>
    <col min="1024" max="1030" width="12.6640625" style="79" customWidth="1"/>
    <col min="1031" max="1279" width="11.5546875" style="79"/>
    <col min="1280" max="1286" width="12.6640625" style="79" customWidth="1"/>
    <col min="1287" max="1535" width="11.5546875" style="79"/>
    <col min="1536" max="1542" width="12.6640625" style="79" customWidth="1"/>
    <col min="1543" max="1791" width="11.5546875" style="79"/>
    <col min="1792" max="1798" width="12.6640625" style="79" customWidth="1"/>
    <col min="1799" max="2047" width="11.5546875" style="79"/>
    <col min="2048" max="2054" width="12.6640625" style="79" customWidth="1"/>
    <col min="2055" max="2303" width="11.5546875" style="79"/>
    <col min="2304" max="2310" width="12.6640625" style="79" customWidth="1"/>
    <col min="2311" max="2559" width="11.5546875" style="79"/>
    <col min="2560" max="2566" width="12.6640625" style="79" customWidth="1"/>
    <col min="2567" max="2815" width="11.5546875" style="79"/>
    <col min="2816" max="2822" width="12.6640625" style="79" customWidth="1"/>
    <col min="2823" max="3071" width="11.5546875" style="79"/>
    <col min="3072" max="3078" width="12.6640625" style="79" customWidth="1"/>
    <col min="3079" max="3327" width="11.5546875" style="79"/>
    <col min="3328" max="3334" width="12.6640625" style="79" customWidth="1"/>
    <col min="3335" max="3583" width="11.5546875" style="79"/>
    <col min="3584" max="3590" width="12.6640625" style="79" customWidth="1"/>
    <col min="3591" max="3839" width="11.5546875" style="79"/>
    <col min="3840" max="3846" width="12.6640625" style="79" customWidth="1"/>
    <col min="3847" max="4095" width="11.5546875" style="79"/>
    <col min="4096" max="4102" width="12.6640625" style="79" customWidth="1"/>
    <col min="4103" max="4351" width="11.5546875" style="79"/>
    <col min="4352" max="4358" width="12.6640625" style="79" customWidth="1"/>
    <col min="4359" max="4607" width="11.5546875" style="79"/>
    <col min="4608" max="4614" width="12.6640625" style="79" customWidth="1"/>
    <col min="4615" max="4863" width="11.5546875" style="79"/>
    <col min="4864" max="4870" width="12.6640625" style="79" customWidth="1"/>
    <col min="4871" max="5119" width="11.5546875" style="79"/>
    <col min="5120" max="5126" width="12.6640625" style="79" customWidth="1"/>
    <col min="5127" max="5375" width="11.5546875" style="79"/>
    <col min="5376" max="5382" width="12.6640625" style="79" customWidth="1"/>
    <col min="5383" max="5631" width="11.5546875" style="79"/>
    <col min="5632" max="5638" width="12.6640625" style="79" customWidth="1"/>
    <col min="5639" max="5887" width="11.5546875" style="79"/>
    <col min="5888" max="5894" width="12.6640625" style="79" customWidth="1"/>
    <col min="5895" max="6143" width="11.5546875" style="79"/>
    <col min="6144" max="6150" width="12.6640625" style="79" customWidth="1"/>
    <col min="6151" max="6399" width="11.5546875" style="79"/>
    <col min="6400" max="6406" width="12.6640625" style="79" customWidth="1"/>
    <col min="6407" max="6655" width="11.5546875" style="79"/>
    <col min="6656" max="6662" width="12.6640625" style="79" customWidth="1"/>
    <col min="6663" max="6911" width="11.5546875" style="79"/>
    <col min="6912" max="6918" width="12.6640625" style="79" customWidth="1"/>
    <col min="6919" max="7167" width="11.5546875" style="79"/>
    <col min="7168" max="7174" width="12.6640625" style="79" customWidth="1"/>
    <col min="7175" max="7423" width="11.5546875" style="79"/>
    <col min="7424" max="7430" width="12.6640625" style="79" customWidth="1"/>
    <col min="7431" max="7679" width="11.5546875" style="79"/>
    <col min="7680" max="7686" width="12.6640625" style="79" customWidth="1"/>
    <col min="7687" max="7935" width="11.5546875" style="79"/>
    <col min="7936" max="7942" width="12.6640625" style="79" customWidth="1"/>
    <col min="7943" max="8191" width="11.5546875" style="79"/>
    <col min="8192" max="8198" width="12.6640625" style="79" customWidth="1"/>
    <col min="8199" max="8447" width="11.5546875" style="79"/>
    <col min="8448" max="8454" width="12.6640625" style="79" customWidth="1"/>
    <col min="8455" max="8703" width="11.5546875" style="79"/>
    <col min="8704" max="8710" width="12.6640625" style="79" customWidth="1"/>
    <col min="8711" max="8959" width="11.5546875" style="79"/>
    <col min="8960" max="8966" width="12.6640625" style="79" customWidth="1"/>
    <col min="8967" max="9215" width="11.5546875" style="79"/>
    <col min="9216" max="9222" width="12.6640625" style="79" customWidth="1"/>
    <col min="9223" max="9471" width="11.5546875" style="79"/>
    <col min="9472" max="9478" width="12.6640625" style="79" customWidth="1"/>
    <col min="9479" max="9727" width="11.5546875" style="79"/>
    <col min="9728" max="9734" width="12.6640625" style="79" customWidth="1"/>
    <col min="9735" max="9983" width="11.5546875" style="79"/>
    <col min="9984" max="9990" width="12.6640625" style="79" customWidth="1"/>
    <col min="9991" max="10239" width="11.5546875" style="79"/>
    <col min="10240" max="10246" width="12.6640625" style="79" customWidth="1"/>
    <col min="10247" max="10495" width="11.5546875" style="79"/>
    <col min="10496" max="10502" width="12.6640625" style="79" customWidth="1"/>
    <col min="10503" max="10751" width="11.5546875" style="79"/>
    <col min="10752" max="10758" width="12.6640625" style="79" customWidth="1"/>
    <col min="10759" max="11007" width="11.5546875" style="79"/>
    <col min="11008" max="11014" width="12.6640625" style="79" customWidth="1"/>
    <col min="11015" max="11263" width="11.5546875" style="79"/>
    <col min="11264" max="11270" width="12.6640625" style="79" customWidth="1"/>
    <col min="11271" max="11519" width="11.5546875" style="79"/>
    <col min="11520" max="11526" width="12.6640625" style="79" customWidth="1"/>
    <col min="11527" max="11775" width="11.5546875" style="79"/>
    <col min="11776" max="11782" width="12.6640625" style="79" customWidth="1"/>
    <col min="11783" max="12031" width="11.5546875" style="79"/>
    <col min="12032" max="12038" width="12.6640625" style="79" customWidth="1"/>
    <col min="12039" max="12287" width="11.5546875" style="79"/>
    <col min="12288" max="12294" width="12.6640625" style="79" customWidth="1"/>
    <col min="12295" max="12543" width="11.5546875" style="79"/>
    <col min="12544" max="12550" width="12.6640625" style="79" customWidth="1"/>
    <col min="12551" max="12799" width="11.5546875" style="79"/>
    <col min="12800" max="12806" width="12.6640625" style="79" customWidth="1"/>
    <col min="12807" max="13055" width="11.5546875" style="79"/>
    <col min="13056" max="13062" width="12.6640625" style="79" customWidth="1"/>
    <col min="13063" max="13311" width="11.5546875" style="79"/>
    <col min="13312" max="13318" width="12.6640625" style="79" customWidth="1"/>
    <col min="13319" max="13567" width="11.5546875" style="79"/>
    <col min="13568" max="13574" width="12.6640625" style="79" customWidth="1"/>
    <col min="13575" max="13823" width="11.5546875" style="79"/>
    <col min="13824" max="13830" width="12.6640625" style="79" customWidth="1"/>
    <col min="13831" max="14079" width="11.5546875" style="79"/>
    <col min="14080" max="14086" width="12.6640625" style="79" customWidth="1"/>
    <col min="14087" max="14335" width="11.5546875" style="79"/>
    <col min="14336" max="14342" width="12.6640625" style="79" customWidth="1"/>
    <col min="14343" max="14591" width="11.5546875" style="79"/>
    <col min="14592" max="14598" width="12.6640625" style="79" customWidth="1"/>
    <col min="14599" max="14847" width="11.5546875" style="79"/>
    <col min="14848" max="14854" width="12.6640625" style="79" customWidth="1"/>
    <col min="14855" max="15103" width="11.5546875" style="79"/>
    <col min="15104" max="15110" width="12.6640625" style="79" customWidth="1"/>
    <col min="15111" max="15359" width="11.5546875" style="79"/>
    <col min="15360" max="15366" width="12.6640625" style="79" customWidth="1"/>
    <col min="15367" max="15615" width="11.5546875" style="79"/>
    <col min="15616" max="15622" width="12.6640625" style="79" customWidth="1"/>
    <col min="15623" max="15871" width="11.5546875" style="79"/>
    <col min="15872" max="15878" width="12.6640625" style="79" customWidth="1"/>
    <col min="15879" max="16127" width="11.5546875" style="79"/>
    <col min="16128" max="16134" width="12.6640625" style="79" customWidth="1"/>
    <col min="16135" max="16384" width="11.5546875" style="79"/>
  </cols>
  <sheetData>
    <row r="1" spans="1:7" s="78" customFormat="1" ht="45" customHeight="1">
      <c r="A1" s="81" t="s">
        <v>311</v>
      </c>
      <c r="B1" s="81"/>
      <c r="C1" s="81"/>
      <c r="D1" s="81"/>
      <c r="E1" s="81"/>
      <c r="F1" s="81"/>
      <c r="G1" s="81"/>
    </row>
    <row r="2" spans="1:7" s="42" customFormat="1"/>
    <row r="28" spans="1:7" ht="13.8" thickBot="1">
      <c r="A28" s="807"/>
    </row>
    <row r="29" spans="1:7" ht="60" customHeight="1" thickBot="1">
      <c r="A29" s="318" t="s">
        <v>236</v>
      </c>
      <c r="B29" s="752" t="s">
        <v>166</v>
      </c>
      <c r="C29" s="753" t="s">
        <v>112</v>
      </c>
      <c r="D29" s="753" t="s">
        <v>312</v>
      </c>
      <c r="E29" s="753" t="s">
        <v>313</v>
      </c>
      <c r="F29" s="754" t="s">
        <v>314</v>
      </c>
      <c r="G29"/>
    </row>
    <row r="30" spans="1:7" ht="18" customHeight="1">
      <c r="A30" s="206">
        <v>2009</v>
      </c>
      <c r="B30" s="790">
        <v>139298</v>
      </c>
      <c r="C30" s="791">
        <v>48019</v>
      </c>
      <c r="D30" s="791">
        <v>11313</v>
      </c>
      <c r="E30" s="791">
        <v>74083</v>
      </c>
      <c r="F30" s="792">
        <v>17454</v>
      </c>
      <c r="G30"/>
    </row>
    <row r="31" spans="1:7" ht="18" customHeight="1">
      <c r="A31" s="207">
        <v>2010</v>
      </c>
      <c r="B31" s="755">
        <v>155555</v>
      </c>
      <c r="C31" s="756">
        <v>49976</v>
      </c>
      <c r="D31" s="756">
        <v>16241</v>
      </c>
      <c r="E31" s="756">
        <v>93924</v>
      </c>
      <c r="F31" s="757">
        <v>17852</v>
      </c>
      <c r="G31"/>
    </row>
    <row r="32" spans="1:7" ht="18" customHeight="1">
      <c r="A32" s="207">
        <v>2011</v>
      </c>
      <c r="B32" s="755">
        <v>158799</v>
      </c>
      <c r="C32" s="756">
        <v>52600</v>
      </c>
      <c r="D32" s="756">
        <v>20904</v>
      </c>
      <c r="E32" s="756">
        <v>99132</v>
      </c>
      <c r="F32" s="757">
        <v>18416</v>
      </c>
      <c r="G32"/>
    </row>
    <row r="33" spans="1:7" ht="18" customHeight="1">
      <c r="A33" s="207">
        <v>2012</v>
      </c>
      <c r="B33" s="755">
        <v>160883</v>
      </c>
      <c r="C33" s="756">
        <v>54438</v>
      </c>
      <c r="D33" s="756">
        <v>21534</v>
      </c>
      <c r="E33" s="756">
        <v>99711</v>
      </c>
      <c r="F33" s="757">
        <v>18042</v>
      </c>
      <c r="G33"/>
    </row>
    <row r="34" spans="1:7" ht="18" customHeight="1">
      <c r="A34" s="207">
        <v>2013</v>
      </c>
      <c r="B34" s="755">
        <v>166124</v>
      </c>
      <c r="C34" s="756">
        <v>58345</v>
      </c>
      <c r="D34" s="756">
        <v>23760</v>
      </c>
      <c r="E34" s="756">
        <v>100895</v>
      </c>
      <c r="F34" s="757">
        <v>19090</v>
      </c>
      <c r="G34"/>
    </row>
    <row r="35" spans="1:7" ht="18" customHeight="1">
      <c r="A35" s="207">
        <v>2014</v>
      </c>
      <c r="B35" s="755">
        <v>165166</v>
      </c>
      <c r="C35" s="756">
        <v>63305</v>
      </c>
      <c r="D35" s="756">
        <v>23561</v>
      </c>
      <c r="E35" s="756">
        <v>101111</v>
      </c>
      <c r="F35" s="757">
        <v>18005</v>
      </c>
      <c r="G35"/>
    </row>
    <row r="36" spans="1:7" ht="18" customHeight="1">
      <c r="A36" s="207">
        <v>2015</v>
      </c>
      <c r="B36" s="755">
        <v>169888</v>
      </c>
      <c r="C36" s="756">
        <v>67411</v>
      </c>
      <c r="D36" s="756">
        <v>25186</v>
      </c>
      <c r="E36" s="756">
        <v>104491</v>
      </c>
      <c r="F36" s="757">
        <v>18631</v>
      </c>
      <c r="G36"/>
    </row>
    <row r="37" spans="1:7" ht="18" customHeight="1">
      <c r="A37" s="207">
        <v>2016</v>
      </c>
      <c r="B37" s="755">
        <v>175821</v>
      </c>
      <c r="C37" s="756">
        <v>70118</v>
      </c>
      <c r="D37" s="756">
        <v>25707</v>
      </c>
      <c r="E37" s="756">
        <v>109620</v>
      </c>
      <c r="F37" s="757">
        <v>18652</v>
      </c>
      <c r="G37"/>
    </row>
    <row r="38" spans="1:7" ht="18" customHeight="1">
      <c r="A38" s="207">
        <v>2017</v>
      </c>
      <c r="B38" s="755">
        <v>179378</v>
      </c>
      <c r="C38" s="756">
        <v>71775</v>
      </c>
      <c r="D38" s="756">
        <v>27402</v>
      </c>
      <c r="E38" s="756">
        <v>117016</v>
      </c>
      <c r="F38" s="757">
        <v>18540</v>
      </c>
      <c r="G38"/>
    </row>
    <row r="39" spans="1:7" ht="18" customHeight="1">
      <c r="A39" s="877">
        <v>2018</v>
      </c>
      <c r="B39" s="878">
        <v>183376</v>
      </c>
      <c r="C39" s="879">
        <v>73500</v>
      </c>
      <c r="D39" s="879">
        <v>28599</v>
      </c>
      <c r="E39" s="879">
        <v>121020</v>
      </c>
      <c r="F39" s="880">
        <v>19260</v>
      </c>
      <c r="G39"/>
    </row>
    <row r="40" spans="1:7" ht="18" customHeight="1">
      <c r="A40" s="207">
        <v>2019</v>
      </c>
      <c r="B40" s="755">
        <v>209286</v>
      </c>
      <c r="C40" s="756">
        <v>76862</v>
      </c>
      <c r="D40" s="756">
        <v>29240</v>
      </c>
      <c r="E40" s="756">
        <v>96791</v>
      </c>
      <c r="F40" s="757">
        <v>19463</v>
      </c>
      <c r="G40"/>
    </row>
    <row r="41" spans="1:7" ht="18" customHeight="1" thickBot="1">
      <c r="A41" s="1035">
        <v>2020</v>
      </c>
      <c r="B41" s="994">
        <v>219157</v>
      </c>
      <c r="C41" s="995">
        <v>70495</v>
      </c>
      <c r="D41" s="995">
        <v>29082</v>
      </c>
      <c r="E41" s="995">
        <v>89820</v>
      </c>
      <c r="F41" s="996">
        <v>19825</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opLeftCell="A2" zoomScaleNormal="100" workbookViewId="0">
      <selection activeCell="C6" sqref="C6"/>
    </sheetView>
  </sheetViews>
  <sheetFormatPr baseColWidth="10" defaultRowHeight="13.2"/>
  <cols>
    <col min="1" max="1" width="35.33203125" style="45" customWidth="1"/>
    <col min="2" max="3" width="12.6640625" style="45" customWidth="1"/>
    <col min="4" max="256" width="11.5546875" style="45"/>
    <col min="257" max="257" width="35.33203125" style="45" customWidth="1"/>
    <col min="258" max="259" width="12.6640625" style="45" customWidth="1"/>
    <col min="260" max="512" width="11.5546875" style="45"/>
    <col min="513" max="513" width="35.33203125" style="45" customWidth="1"/>
    <col min="514" max="515" width="12.6640625" style="45" customWidth="1"/>
    <col min="516" max="768" width="11.5546875" style="45"/>
    <col min="769" max="769" width="35.33203125" style="45" customWidth="1"/>
    <col min="770" max="771" width="12.6640625" style="45" customWidth="1"/>
    <col min="772" max="1024" width="11.5546875" style="45"/>
    <col min="1025" max="1025" width="35.33203125" style="45" customWidth="1"/>
    <col min="1026" max="1027" width="12.6640625" style="45" customWidth="1"/>
    <col min="1028" max="1280" width="11.5546875" style="45"/>
    <col min="1281" max="1281" width="35.33203125" style="45" customWidth="1"/>
    <col min="1282" max="1283" width="12.6640625" style="45" customWidth="1"/>
    <col min="1284" max="1536" width="11.5546875" style="45"/>
    <col min="1537" max="1537" width="35.33203125" style="45" customWidth="1"/>
    <col min="1538" max="1539" width="12.6640625" style="45" customWidth="1"/>
    <col min="1540" max="1792" width="11.5546875" style="45"/>
    <col min="1793" max="1793" width="35.33203125" style="45" customWidth="1"/>
    <col min="1794" max="1795" width="12.6640625" style="45" customWidth="1"/>
    <col min="1796" max="2048" width="11.5546875" style="45"/>
    <col min="2049" max="2049" width="35.33203125" style="45" customWidth="1"/>
    <col min="2050" max="2051" width="12.6640625" style="45" customWidth="1"/>
    <col min="2052" max="2304" width="11.5546875" style="45"/>
    <col min="2305" max="2305" width="35.33203125" style="45" customWidth="1"/>
    <col min="2306" max="2307" width="12.6640625" style="45" customWidth="1"/>
    <col min="2308" max="2560" width="11.5546875" style="45"/>
    <col min="2561" max="2561" width="35.33203125" style="45" customWidth="1"/>
    <col min="2562" max="2563" width="12.6640625" style="45" customWidth="1"/>
    <col min="2564" max="2816" width="11.5546875" style="45"/>
    <col min="2817" max="2817" width="35.33203125" style="45" customWidth="1"/>
    <col min="2818" max="2819" width="12.6640625" style="45" customWidth="1"/>
    <col min="2820" max="3072" width="11.5546875" style="45"/>
    <col min="3073" max="3073" width="35.33203125" style="45" customWidth="1"/>
    <col min="3074" max="3075" width="12.6640625" style="45" customWidth="1"/>
    <col min="3076" max="3328" width="11.5546875" style="45"/>
    <col min="3329" max="3329" width="35.33203125" style="45" customWidth="1"/>
    <col min="3330" max="3331" width="12.6640625" style="45" customWidth="1"/>
    <col min="3332" max="3584" width="11.5546875" style="45"/>
    <col min="3585" max="3585" width="35.33203125" style="45" customWidth="1"/>
    <col min="3586" max="3587" width="12.6640625" style="45" customWidth="1"/>
    <col min="3588" max="3840" width="11.5546875" style="45"/>
    <col min="3841" max="3841" width="35.33203125" style="45" customWidth="1"/>
    <col min="3842" max="3843" width="12.6640625" style="45" customWidth="1"/>
    <col min="3844" max="4096" width="11.5546875" style="45"/>
    <col min="4097" max="4097" width="35.33203125" style="45" customWidth="1"/>
    <col min="4098" max="4099" width="12.6640625" style="45" customWidth="1"/>
    <col min="4100" max="4352" width="11.5546875" style="45"/>
    <col min="4353" max="4353" width="35.33203125" style="45" customWidth="1"/>
    <col min="4354" max="4355" width="12.6640625" style="45" customWidth="1"/>
    <col min="4356" max="4608" width="11.5546875" style="45"/>
    <col min="4609" max="4609" width="35.33203125" style="45" customWidth="1"/>
    <col min="4610" max="4611" width="12.6640625" style="45" customWidth="1"/>
    <col min="4612" max="4864" width="11.5546875" style="45"/>
    <col min="4865" max="4865" width="35.33203125" style="45" customWidth="1"/>
    <col min="4866" max="4867" width="12.6640625" style="45" customWidth="1"/>
    <col min="4868" max="5120" width="11.5546875" style="45"/>
    <col min="5121" max="5121" width="35.33203125" style="45" customWidth="1"/>
    <col min="5122" max="5123" width="12.6640625" style="45" customWidth="1"/>
    <col min="5124" max="5376" width="11.5546875" style="45"/>
    <col min="5377" max="5377" width="35.33203125" style="45" customWidth="1"/>
    <col min="5378" max="5379" width="12.6640625" style="45" customWidth="1"/>
    <col min="5380" max="5632" width="11.5546875" style="45"/>
    <col min="5633" max="5633" width="35.33203125" style="45" customWidth="1"/>
    <col min="5634" max="5635" width="12.6640625" style="45" customWidth="1"/>
    <col min="5636" max="5888" width="11.5546875" style="45"/>
    <col min="5889" max="5889" width="35.33203125" style="45" customWidth="1"/>
    <col min="5890" max="5891" width="12.6640625" style="45" customWidth="1"/>
    <col min="5892" max="6144" width="11.5546875" style="45"/>
    <col min="6145" max="6145" width="35.33203125" style="45" customWidth="1"/>
    <col min="6146" max="6147" width="12.6640625" style="45" customWidth="1"/>
    <col min="6148" max="6400" width="11.5546875" style="45"/>
    <col min="6401" max="6401" width="35.33203125" style="45" customWidth="1"/>
    <col min="6402" max="6403" width="12.6640625" style="45" customWidth="1"/>
    <col min="6404" max="6656" width="11.5546875" style="45"/>
    <col min="6657" max="6657" width="35.33203125" style="45" customWidth="1"/>
    <col min="6658" max="6659" width="12.6640625" style="45" customWidth="1"/>
    <col min="6660" max="6912" width="11.5546875" style="45"/>
    <col min="6913" max="6913" width="35.33203125" style="45" customWidth="1"/>
    <col min="6914" max="6915" width="12.6640625" style="45" customWidth="1"/>
    <col min="6916" max="7168" width="11.5546875" style="45"/>
    <col min="7169" max="7169" width="35.33203125" style="45" customWidth="1"/>
    <col min="7170" max="7171" width="12.6640625" style="45" customWidth="1"/>
    <col min="7172" max="7424" width="11.5546875" style="45"/>
    <col min="7425" max="7425" width="35.33203125" style="45" customWidth="1"/>
    <col min="7426" max="7427" width="12.6640625" style="45" customWidth="1"/>
    <col min="7428" max="7680" width="11.5546875" style="45"/>
    <col min="7681" max="7681" width="35.33203125" style="45" customWidth="1"/>
    <col min="7682" max="7683" width="12.6640625" style="45" customWidth="1"/>
    <col min="7684" max="7936" width="11.5546875" style="45"/>
    <col min="7937" max="7937" width="35.33203125" style="45" customWidth="1"/>
    <col min="7938" max="7939" width="12.6640625" style="45" customWidth="1"/>
    <col min="7940" max="8192" width="11.5546875" style="45"/>
    <col min="8193" max="8193" width="35.33203125" style="45" customWidth="1"/>
    <col min="8194" max="8195" width="12.6640625" style="45" customWidth="1"/>
    <col min="8196" max="8448" width="11.5546875" style="45"/>
    <col min="8449" max="8449" width="35.33203125" style="45" customWidth="1"/>
    <col min="8450" max="8451" width="12.6640625" style="45" customWidth="1"/>
    <col min="8452" max="8704" width="11.5546875" style="45"/>
    <col min="8705" max="8705" width="35.33203125" style="45" customWidth="1"/>
    <col min="8706" max="8707" width="12.6640625" style="45" customWidth="1"/>
    <col min="8708" max="8960" width="11.5546875" style="45"/>
    <col min="8961" max="8961" width="35.33203125" style="45" customWidth="1"/>
    <col min="8962" max="8963" width="12.6640625" style="45" customWidth="1"/>
    <col min="8964" max="9216" width="11.5546875" style="45"/>
    <col min="9217" max="9217" width="35.33203125" style="45" customWidth="1"/>
    <col min="9218" max="9219" width="12.6640625" style="45" customWidth="1"/>
    <col min="9220" max="9472" width="11.5546875" style="45"/>
    <col min="9473" max="9473" width="35.33203125" style="45" customWidth="1"/>
    <col min="9474" max="9475" width="12.6640625" style="45" customWidth="1"/>
    <col min="9476" max="9728" width="11.5546875" style="45"/>
    <col min="9729" max="9729" width="35.33203125" style="45" customWidth="1"/>
    <col min="9730" max="9731" width="12.6640625" style="45" customWidth="1"/>
    <col min="9732" max="9984" width="11.5546875" style="45"/>
    <col min="9985" max="9985" width="35.33203125" style="45" customWidth="1"/>
    <col min="9986" max="9987" width="12.6640625" style="45" customWidth="1"/>
    <col min="9988" max="10240" width="11.5546875" style="45"/>
    <col min="10241" max="10241" width="35.33203125" style="45" customWidth="1"/>
    <col min="10242" max="10243" width="12.6640625" style="45" customWidth="1"/>
    <col min="10244" max="10496" width="11.5546875" style="45"/>
    <col min="10497" max="10497" width="35.33203125" style="45" customWidth="1"/>
    <col min="10498" max="10499" width="12.6640625" style="45" customWidth="1"/>
    <col min="10500" max="10752" width="11.5546875" style="45"/>
    <col min="10753" max="10753" width="35.33203125" style="45" customWidth="1"/>
    <col min="10754" max="10755" width="12.6640625" style="45" customWidth="1"/>
    <col min="10756" max="11008" width="11.5546875" style="45"/>
    <col min="11009" max="11009" width="35.33203125" style="45" customWidth="1"/>
    <col min="11010" max="11011" width="12.6640625" style="45" customWidth="1"/>
    <col min="11012" max="11264" width="11.5546875" style="45"/>
    <col min="11265" max="11265" width="35.33203125" style="45" customWidth="1"/>
    <col min="11266" max="11267" width="12.6640625" style="45" customWidth="1"/>
    <col min="11268" max="11520" width="11.5546875" style="45"/>
    <col min="11521" max="11521" width="35.33203125" style="45" customWidth="1"/>
    <col min="11522" max="11523" width="12.6640625" style="45" customWidth="1"/>
    <col min="11524" max="11776" width="11.5546875" style="45"/>
    <col min="11777" max="11777" width="35.33203125" style="45" customWidth="1"/>
    <col min="11778" max="11779" width="12.6640625" style="45" customWidth="1"/>
    <col min="11780" max="12032" width="11.5546875" style="45"/>
    <col min="12033" max="12033" width="35.33203125" style="45" customWidth="1"/>
    <col min="12034" max="12035" width="12.6640625" style="45" customWidth="1"/>
    <col min="12036" max="12288" width="11.5546875" style="45"/>
    <col min="12289" max="12289" width="35.33203125" style="45" customWidth="1"/>
    <col min="12290" max="12291" width="12.6640625" style="45" customWidth="1"/>
    <col min="12292" max="12544" width="11.5546875" style="45"/>
    <col min="12545" max="12545" width="35.33203125" style="45" customWidth="1"/>
    <col min="12546" max="12547" width="12.6640625" style="45" customWidth="1"/>
    <col min="12548" max="12800" width="11.5546875" style="45"/>
    <col min="12801" max="12801" width="35.33203125" style="45" customWidth="1"/>
    <col min="12802" max="12803" width="12.6640625" style="45" customWidth="1"/>
    <col min="12804" max="13056" width="11.5546875" style="45"/>
    <col min="13057" max="13057" width="35.33203125" style="45" customWidth="1"/>
    <col min="13058" max="13059" width="12.6640625" style="45" customWidth="1"/>
    <col min="13060" max="13312" width="11.5546875" style="45"/>
    <col min="13313" max="13313" width="35.33203125" style="45" customWidth="1"/>
    <col min="13314" max="13315" width="12.6640625" style="45" customWidth="1"/>
    <col min="13316" max="13568" width="11.5546875" style="45"/>
    <col min="13569" max="13569" width="35.33203125" style="45" customWidth="1"/>
    <col min="13570" max="13571" width="12.6640625" style="45" customWidth="1"/>
    <col min="13572" max="13824" width="11.5546875" style="45"/>
    <col min="13825" max="13825" width="35.33203125" style="45" customWidth="1"/>
    <col min="13826" max="13827" width="12.6640625" style="45" customWidth="1"/>
    <col min="13828" max="14080" width="11.5546875" style="45"/>
    <col min="14081" max="14081" width="35.33203125" style="45" customWidth="1"/>
    <col min="14082" max="14083" width="12.6640625" style="45" customWidth="1"/>
    <col min="14084" max="14336" width="11.5546875" style="45"/>
    <col min="14337" max="14337" width="35.33203125" style="45" customWidth="1"/>
    <col min="14338" max="14339" width="12.6640625" style="45" customWidth="1"/>
    <col min="14340" max="14592" width="11.5546875" style="45"/>
    <col min="14593" max="14593" width="35.33203125" style="45" customWidth="1"/>
    <col min="14594" max="14595" width="12.6640625" style="45" customWidth="1"/>
    <col min="14596" max="14848" width="11.5546875" style="45"/>
    <col min="14849" max="14849" width="35.33203125" style="45" customWidth="1"/>
    <col min="14850" max="14851" width="12.6640625" style="45" customWidth="1"/>
    <col min="14852" max="15104" width="11.5546875" style="45"/>
    <col min="15105" max="15105" width="35.33203125" style="45" customWidth="1"/>
    <col min="15106" max="15107" width="12.6640625" style="45" customWidth="1"/>
    <col min="15108" max="15360" width="11.5546875" style="45"/>
    <col min="15361" max="15361" width="35.33203125" style="45" customWidth="1"/>
    <col min="15362" max="15363" width="12.6640625" style="45" customWidth="1"/>
    <col min="15364" max="15616" width="11.5546875" style="45"/>
    <col min="15617" max="15617" width="35.33203125" style="45" customWidth="1"/>
    <col min="15618" max="15619" width="12.6640625" style="45" customWidth="1"/>
    <col min="15620" max="15872" width="11.5546875" style="45"/>
    <col min="15873" max="15873" width="35.33203125" style="45" customWidth="1"/>
    <col min="15874" max="15875" width="12.6640625" style="45" customWidth="1"/>
    <col min="15876" max="16128" width="11.5546875" style="45"/>
    <col min="16129" max="16129" width="35.33203125" style="45" customWidth="1"/>
    <col min="16130" max="16131" width="12.6640625" style="45" customWidth="1"/>
    <col min="16132" max="16384" width="11.5546875" style="45"/>
  </cols>
  <sheetData>
    <row r="1" spans="1:4" s="78" customFormat="1" ht="45" customHeight="1">
      <c r="A1" s="81" t="s">
        <v>315</v>
      </c>
      <c r="B1" s="81"/>
      <c r="C1" s="81"/>
      <c r="D1" s="81"/>
    </row>
    <row r="2" spans="1:4" s="79" customFormat="1">
      <c r="A2" s="84"/>
    </row>
    <row r="4" spans="1:4" ht="30" customHeight="1"/>
    <row r="5" spans="1:4" ht="19.95" customHeight="1"/>
    <row r="6" spans="1:4" ht="19.95" customHeight="1"/>
    <row r="7" spans="1:4" ht="19.95" customHeight="1"/>
    <row r="8" spans="1:4" ht="19.95" customHeight="1"/>
    <row r="9" spans="1:4" ht="19.95" customHeight="1"/>
    <row r="10" spans="1:4" ht="19.95" customHeight="1"/>
    <row r="11" spans="1:4" ht="19.95" customHeight="1"/>
    <row r="12" spans="1:4" ht="19.95" customHeight="1"/>
    <row r="24" spans="1:6" ht="13.8" thickBot="1">
      <c r="A24" s="807"/>
    </row>
    <row r="25" spans="1:6" ht="42" thickBot="1">
      <c r="A25" s="327" t="s">
        <v>316</v>
      </c>
      <c r="B25" s="1036">
        <v>2020</v>
      </c>
      <c r="C25" s="758" t="s">
        <v>109</v>
      </c>
    </row>
    <row r="26" spans="1:6" ht="18" customHeight="1">
      <c r="A26" s="860" t="s">
        <v>317</v>
      </c>
      <c r="B26" s="861">
        <v>332</v>
      </c>
      <c r="C26" s="328">
        <f t="shared" ref="C26:C32" si="0">B26/$B$32</f>
        <v>0.37856328392246297</v>
      </c>
      <c r="F26"/>
    </row>
    <row r="27" spans="1:6" ht="18" customHeight="1">
      <c r="A27" s="859" t="s">
        <v>318</v>
      </c>
      <c r="B27" s="862">
        <v>233</v>
      </c>
      <c r="C27" s="863">
        <f t="shared" si="0"/>
        <v>0.26567844925883694</v>
      </c>
      <c r="F27"/>
    </row>
    <row r="28" spans="1:6" ht="18" customHeight="1">
      <c r="A28" s="859" t="s">
        <v>319</v>
      </c>
      <c r="B28" s="862">
        <v>83</v>
      </c>
      <c r="C28" s="863">
        <f t="shared" si="0"/>
        <v>9.4640820980615742E-2</v>
      </c>
      <c r="F28"/>
    </row>
    <row r="29" spans="1:6" ht="18" customHeight="1">
      <c r="A29" s="859" t="s">
        <v>320</v>
      </c>
      <c r="B29" s="862">
        <v>59</v>
      </c>
      <c r="C29" s="863">
        <f t="shared" si="0"/>
        <v>6.7274800456100348E-2</v>
      </c>
      <c r="F29"/>
    </row>
    <row r="30" spans="1:6" ht="18" customHeight="1">
      <c r="A30" s="859" t="s">
        <v>321</v>
      </c>
      <c r="B30" s="862">
        <v>43</v>
      </c>
      <c r="C30" s="863">
        <f t="shared" si="0"/>
        <v>4.9030786773090078E-2</v>
      </c>
      <c r="F30"/>
    </row>
    <row r="31" spans="1:6" ht="18" customHeight="1" thickBot="1">
      <c r="A31" s="859" t="s">
        <v>94</v>
      </c>
      <c r="B31" s="862">
        <v>127</v>
      </c>
      <c r="C31" s="863">
        <f t="shared" si="0"/>
        <v>0.14481185860889395</v>
      </c>
      <c r="F31"/>
    </row>
    <row r="32" spans="1:6" ht="18" customHeight="1" thickBot="1">
      <c r="A32" s="203" t="s">
        <v>50</v>
      </c>
      <c r="B32" s="864">
        <f>SUM(B26:B31)</f>
        <v>877</v>
      </c>
      <c r="C32" s="759">
        <f t="shared" si="0"/>
        <v>1</v>
      </c>
    </row>
    <row r="34" spans="2:2">
      <c r="B34" s="314"/>
    </row>
    <row r="36" spans="2:2">
      <c r="B36" s="314"/>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N28" sqref="N28"/>
    </sheetView>
  </sheetViews>
  <sheetFormatPr baseColWidth="10" defaultRowHeight="13.2"/>
  <cols>
    <col min="1" max="1" width="43.33203125" style="42" customWidth="1"/>
    <col min="2" max="2" width="10.6640625" style="42" customWidth="1"/>
    <col min="3" max="3" width="12.109375" style="42" customWidth="1"/>
    <col min="4" max="4" width="10.6640625" style="42" customWidth="1"/>
    <col min="5" max="5" width="12.5546875" style="42" customWidth="1"/>
    <col min="6" max="6" width="2.33203125" style="42" customWidth="1"/>
    <col min="7" max="7" width="11.33203125" style="42" customWidth="1"/>
    <col min="8" max="8" width="10.6640625" style="42" customWidth="1"/>
    <col min="9" max="9" width="11.33203125" style="42" customWidth="1"/>
    <col min="10" max="10" width="9.6640625" style="42" customWidth="1"/>
    <col min="11" max="256" width="11.5546875" style="42"/>
    <col min="257" max="257" width="44.6640625" style="42" customWidth="1"/>
    <col min="258" max="258" width="10.6640625" style="42" customWidth="1"/>
    <col min="259" max="259" width="14.6640625" style="42" customWidth="1"/>
    <col min="260" max="260" width="10.6640625" style="42" customWidth="1"/>
    <col min="261" max="261" width="14.6640625" style="42" customWidth="1"/>
    <col min="262" max="262" width="4.6640625" style="42" customWidth="1"/>
    <col min="263" max="263" width="10.6640625" style="42" customWidth="1"/>
    <col min="264" max="264" width="9.6640625" style="42" customWidth="1"/>
    <col min="265" max="265" width="14.6640625" style="42" customWidth="1"/>
    <col min="266" max="266" width="9.6640625" style="42" customWidth="1"/>
    <col min="267" max="512" width="11.5546875" style="42"/>
    <col min="513" max="513" width="44.6640625" style="42" customWidth="1"/>
    <col min="514" max="514" width="10.6640625" style="42" customWidth="1"/>
    <col min="515" max="515" width="14.6640625" style="42" customWidth="1"/>
    <col min="516" max="516" width="10.6640625" style="42" customWidth="1"/>
    <col min="517" max="517" width="14.6640625" style="42" customWidth="1"/>
    <col min="518" max="518" width="4.6640625" style="42" customWidth="1"/>
    <col min="519" max="519" width="10.6640625" style="42" customWidth="1"/>
    <col min="520" max="520" width="9.6640625" style="42" customWidth="1"/>
    <col min="521" max="521" width="14.6640625" style="42" customWidth="1"/>
    <col min="522" max="522" width="9.6640625" style="42" customWidth="1"/>
    <col min="523" max="768" width="11.5546875" style="42"/>
    <col min="769" max="769" width="44.6640625" style="42" customWidth="1"/>
    <col min="770" max="770" width="10.6640625" style="42" customWidth="1"/>
    <col min="771" max="771" width="14.6640625" style="42" customWidth="1"/>
    <col min="772" max="772" width="10.6640625" style="42" customWidth="1"/>
    <col min="773" max="773" width="14.6640625" style="42" customWidth="1"/>
    <col min="774" max="774" width="4.6640625" style="42" customWidth="1"/>
    <col min="775" max="775" width="10.6640625" style="42" customWidth="1"/>
    <col min="776" max="776" width="9.6640625" style="42" customWidth="1"/>
    <col min="777" max="777" width="14.6640625" style="42" customWidth="1"/>
    <col min="778" max="778" width="9.6640625" style="42" customWidth="1"/>
    <col min="779" max="1024" width="11.5546875" style="42"/>
    <col min="1025" max="1025" width="44.6640625" style="42" customWidth="1"/>
    <col min="1026" max="1026" width="10.6640625" style="42" customWidth="1"/>
    <col min="1027" max="1027" width="14.6640625" style="42" customWidth="1"/>
    <col min="1028" max="1028" width="10.6640625" style="42" customWidth="1"/>
    <col min="1029" max="1029" width="14.6640625" style="42" customWidth="1"/>
    <col min="1030" max="1030" width="4.6640625" style="42" customWidth="1"/>
    <col min="1031" max="1031" width="10.6640625" style="42" customWidth="1"/>
    <col min="1032" max="1032" width="9.6640625" style="42" customWidth="1"/>
    <col min="1033" max="1033" width="14.6640625" style="42" customWidth="1"/>
    <col min="1034" max="1034" width="9.6640625" style="42" customWidth="1"/>
    <col min="1035" max="1280" width="11.5546875" style="42"/>
    <col min="1281" max="1281" width="44.6640625" style="42" customWidth="1"/>
    <col min="1282" max="1282" width="10.6640625" style="42" customWidth="1"/>
    <col min="1283" max="1283" width="14.6640625" style="42" customWidth="1"/>
    <col min="1284" max="1284" width="10.6640625" style="42" customWidth="1"/>
    <col min="1285" max="1285" width="14.6640625" style="42" customWidth="1"/>
    <col min="1286" max="1286" width="4.6640625" style="42" customWidth="1"/>
    <col min="1287" max="1287" width="10.6640625" style="42" customWidth="1"/>
    <col min="1288" max="1288" width="9.6640625" style="42" customWidth="1"/>
    <col min="1289" max="1289" width="14.6640625" style="42" customWidth="1"/>
    <col min="1290" max="1290" width="9.6640625" style="42" customWidth="1"/>
    <col min="1291" max="1536" width="11.5546875" style="42"/>
    <col min="1537" max="1537" width="44.6640625" style="42" customWidth="1"/>
    <col min="1538" max="1538" width="10.6640625" style="42" customWidth="1"/>
    <col min="1539" max="1539" width="14.6640625" style="42" customWidth="1"/>
    <col min="1540" max="1540" width="10.6640625" style="42" customWidth="1"/>
    <col min="1541" max="1541" width="14.6640625" style="42" customWidth="1"/>
    <col min="1542" max="1542" width="4.6640625" style="42" customWidth="1"/>
    <col min="1543" max="1543" width="10.6640625" style="42" customWidth="1"/>
    <col min="1544" max="1544" width="9.6640625" style="42" customWidth="1"/>
    <col min="1545" max="1545" width="14.6640625" style="42" customWidth="1"/>
    <col min="1546" max="1546" width="9.6640625" style="42" customWidth="1"/>
    <col min="1547" max="1792" width="11.5546875" style="42"/>
    <col min="1793" max="1793" width="44.6640625" style="42" customWidth="1"/>
    <col min="1794" max="1794" width="10.6640625" style="42" customWidth="1"/>
    <col min="1795" max="1795" width="14.6640625" style="42" customWidth="1"/>
    <col min="1796" max="1796" width="10.6640625" style="42" customWidth="1"/>
    <col min="1797" max="1797" width="14.6640625" style="42" customWidth="1"/>
    <col min="1798" max="1798" width="4.6640625" style="42" customWidth="1"/>
    <col min="1799" max="1799" width="10.6640625" style="42" customWidth="1"/>
    <col min="1800" max="1800" width="9.6640625" style="42" customWidth="1"/>
    <col min="1801" max="1801" width="14.6640625" style="42" customWidth="1"/>
    <col min="1802" max="1802" width="9.6640625" style="42" customWidth="1"/>
    <col min="1803" max="2048" width="11.5546875" style="42"/>
    <col min="2049" max="2049" width="44.6640625" style="42" customWidth="1"/>
    <col min="2050" max="2050" width="10.6640625" style="42" customWidth="1"/>
    <col min="2051" max="2051" width="14.6640625" style="42" customWidth="1"/>
    <col min="2052" max="2052" width="10.6640625" style="42" customWidth="1"/>
    <col min="2053" max="2053" width="14.6640625" style="42" customWidth="1"/>
    <col min="2054" max="2054" width="4.6640625" style="42" customWidth="1"/>
    <col min="2055" max="2055" width="10.6640625" style="42" customWidth="1"/>
    <col min="2056" max="2056" width="9.6640625" style="42" customWidth="1"/>
    <col min="2057" max="2057" width="14.6640625" style="42" customWidth="1"/>
    <col min="2058" max="2058" width="9.6640625" style="42" customWidth="1"/>
    <col min="2059" max="2304" width="11.5546875" style="42"/>
    <col min="2305" max="2305" width="44.6640625" style="42" customWidth="1"/>
    <col min="2306" max="2306" width="10.6640625" style="42" customWidth="1"/>
    <col min="2307" max="2307" width="14.6640625" style="42" customWidth="1"/>
    <col min="2308" max="2308" width="10.6640625" style="42" customWidth="1"/>
    <col min="2309" max="2309" width="14.6640625" style="42" customWidth="1"/>
    <col min="2310" max="2310" width="4.6640625" style="42" customWidth="1"/>
    <col min="2311" max="2311" width="10.6640625" style="42" customWidth="1"/>
    <col min="2312" max="2312" width="9.6640625" style="42" customWidth="1"/>
    <col min="2313" max="2313" width="14.6640625" style="42" customWidth="1"/>
    <col min="2314" max="2314" width="9.6640625" style="42" customWidth="1"/>
    <col min="2315" max="2560" width="11.5546875" style="42"/>
    <col min="2561" max="2561" width="44.6640625" style="42" customWidth="1"/>
    <col min="2562" max="2562" width="10.6640625" style="42" customWidth="1"/>
    <col min="2563" max="2563" width="14.6640625" style="42" customWidth="1"/>
    <col min="2564" max="2564" width="10.6640625" style="42" customWidth="1"/>
    <col min="2565" max="2565" width="14.6640625" style="42" customWidth="1"/>
    <col min="2566" max="2566" width="4.6640625" style="42" customWidth="1"/>
    <col min="2567" max="2567" width="10.6640625" style="42" customWidth="1"/>
    <col min="2568" max="2568" width="9.6640625" style="42" customWidth="1"/>
    <col min="2569" max="2569" width="14.6640625" style="42" customWidth="1"/>
    <col min="2570" max="2570" width="9.6640625" style="42" customWidth="1"/>
    <col min="2571" max="2816" width="11.5546875" style="42"/>
    <col min="2817" max="2817" width="44.6640625" style="42" customWidth="1"/>
    <col min="2818" max="2818" width="10.6640625" style="42" customWidth="1"/>
    <col min="2819" max="2819" width="14.6640625" style="42" customWidth="1"/>
    <col min="2820" max="2820" width="10.6640625" style="42" customWidth="1"/>
    <col min="2821" max="2821" width="14.6640625" style="42" customWidth="1"/>
    <col min="2822" max="2822" width="4.6640625" style="42" customWidth="1"/>
    <col min="2823" max="2823" width="10.6640625" style="42" customWidth="1"/>
    <col min="2824" max="2824" width="9.6640625" style="42" customWidth="1"/>
    <col min="2825" max="2825" width="14.6640625" style="42" customWidth="1"/>
    <col min="2826" max="2826" width="9.6640625" style="42" customWidth="1"/>
    <col min="2827" max="3072" width="11.5546875" style="42"/>
    <col min="3073" max="3073" width="44.6640625" style="42" customWidth="1"/>
    <col min="3074" max="3074" width="10.6640625" style="42" customWidth="1"/>
    <col min="3075" max="3075" width="14.6640625" style="42" customWidth="1"/>
    <col min="3076" max="3076" width="10.6640625" style="42" customWidth="1"/>
    <col min="3077" max="3077" width="14.6640625" style="42" customWidth="1"/>
    <col min="3078" max="3078" width="4.6640625" style="42" customWidth="1"/>
    <col min="3079" max="3079" width="10.6640625" style="42" customWidth="1"/>
    <col min="3080" max="3080" width="9.6640625" style="42" customWidth="1"/>
    <col min="3081" max="3081" width="14.6640625" style="42" customWidth="1"/>
    <col min="3082" max="3082" width="9.6640625" style="42" customWidth="1"/>
    <col min="3083" max="3328" width="11.5546875" style="42"/>
    <col min="3329" max="3329" width="44.6640625" style="42" customWidth="1"/>
    <col min="3330" max="3330" width="10.6640625" style="42" customWidth="1"/>
    <col min="3331" max="3331" width="14.6640625" style="42" customWidth="1"/>
    <col min="3332" max="3332" width="10.6640625" style="42" customWidth="1"/>
    <col min="3333" max="3333" width="14.6640625" style="42" customWidth="1"/>
    <col min="3334" max="3334" width="4.6640625" style="42" customWidth="1"/>
    <col min="3335" max="3335" width="10.6640625" style="42" customWidth="1"/>
    <col min="3336" max="3336" width="9.6640625" style="42" customWidth="1"/>
    <col min="3337" max="3337" width="14.6640625" style="42" customWidth="1"/>
    <col min="3338" max="3338" width="9.6640625" style="42" customWidth="1"/>
    <col min="3339" max="3584" width="11.5546875" style="42"/>
    <col min="3585" max="3585" width="44.6640625" style="42" customWidth="1"/>
    <col min="3586" max="3586" width="10.6640625" style="42" customWidth="1"/>
    <col min="3587" max="3587" width="14.6640625" style="42" customWidth="1"/>
    <col min="3588" max="3588" width="10.6640625" style="42" customWidth="1"/>
    <col min="3589" max="3589" width="14.6640625" style="42" customWidth="1"/>
    <col min="3590" max="3590" width="4.6640625" style="42" customWidth="1"/>
    <col min="3591" max="3591" width="10.6640625" style="42" customWidth="1"/>
    <col min="3592" max="3592" width="9.6640625" style="42" customWidth="1"/>
    <col min="3593" max="3593" width="14.6640625" style="42" customWidth="1"/>
    <col min="3594" max="3594" width="9.6640625" style="42" customWidth="1"/>
    <col min="3595" max="3840" width="11.5546875" style="42"/>
    <col min="3841" max="3841" width="44.6640625" style="42" customWidth="1"/>
    <col min="3842" max="3842" width="10.6640625" style="42" customWidth="1"/>
    <col min="3843" max="3843" width="14.6640625" style="42" customWidth="1"/>
    <col min="3844" max="3844" width="10.6640625" style="42" customWidth="1"/>
    <col min="3845" max="3845" width="14.6640625" style="42" customWidth="1"/>
    <col min="3846" max="3846" width="4.6640625" style="42" customWidth="1"/>
    <col min="3847" max="3847" width="10.6640625" style="42" customWidth="1"/>
    <col min="3848" max="3848" width="9.6640625" style="42" customWidth="1"/>
    <col min="3849" max="3849" width="14.6640625" style="42" customWidth="1"/>
    <col min="3850" max="3850" width="9.6640625" style="42" customWidth="1"/>
    <col min="3851" max="4096" width="11.5546875" style="42"/>
    <col min="4097" max="4097" width="44.6640625" style="42" customWidth="1"/>
    <col min="4098" max="4098" width="10.6640625" style="42" customWidth="1"/>
    <col min="4099" max="4099" width="14.6640625" style="42" customWidth="1"/>
    <col min="4100" max="4100" width="10.6640625" style="42" customWidth="1"/>
    <col min="4101" max="4101" width="14.6640625" style="42" customWidth="1"/>
    <col min="4102" max="4102" width="4.6640625" style="42" customWidth="1"/>
    <col min="4103" max="4103" width="10.6640625" style="42" customWidth="1"/>
    <col min="4104" max="4104" width="9.6640625" style="42" customWidth="1"/>
    <col min="4105" max="4105" width="14.6640625" style="42" customWidth="1"/>
    <col min="4106" max="4106" width="9.6640625" style="42" customWidth="1"/>
    <col min="4107" max="4352" width="11.5546875" style="42"/>
    <col min="4353" max="4353" width="44.6640625" style="42" customWidth="1"/>
    <col min="4354" max="4354" width="10.6640625" style="42" customWidth="1"/>
    <col min="4355" max="4355" width="14.6640625" style="42" customWidth="1"/>
    <col min="4356" max="4356" width="10.6640625" style="42" customWidth="1"/>
    <col min="4357" max="4357" width="14.6640625" style="42" customWidth="1"/>
    <col min="4358" max="4358" width="4.6640625" style="42" customWidth="1"/>
    <col min="4359" max="4359" width="10.6640625" style="42" customWidth="1"/>
    <col min="4360" max="4360" width="9.6640625" style="42" customWidth="1"/>
    <col min="4361" max="4361" width="14.6640625" style="42" customWidth="1"/>
    <col min="4362" max="4362" width="9.6640625" style="42" customWidth="1"/>
    <col min="4363" max="4608" width="11.5546875" style="42"/>
    <col min="4609" max="4609" width="44.6640625" style="42" customWidth="1"/>
    <col min="4610" max="4610" width="10.6640625" style="42" customWidth="1"/>
    <col min="4611" max="4611" width="14.6640625" style="42" customWidth="1"/>
    <col min="4612" max="4612" width="10.6640625" style="42" customWidth="1"/>
    <col min="4613" max="4613" width="14.6640625" style="42" customWidth="1"/>
    <col min="4614" max="4614" width="4.6640625" style="42" customWidth="1"/>
    <col min="4615" max="4615" width="10.6640625" style="42" customWidth="1"/>
    <col min="4616" max="4616" width="9.6640625" style="42" customWidth="1"/>
    <col min="4617" max="4617" width="14.6640625" style="42" customWidth="1"/>
    <col min="4618" max="4618" width="9.6640625" style="42" customWidth="1"/>
    <col min="4619" max="4864" width="11.5546875" style="42"/>
    <col min="4865" max="4865" width="44.6640625" style="42" customWidth="1"/>
    <col min="4866" max="4866" width="10.6640625" style="42" customWidth="1"/>
    <col min="4867" max="4867" width="14.6640625" style="42" customWidth="1"/>
    <col min="4868" max="4868" width="10.6640625" style="42" customWidth="1"/>
    <col min="4869" max="4869" width="14.6640625" style="42" customWidth="1"/>
    <col min="4870" max="4870" width="4.6640625" style="42" customWidth="1"/>
    <col min="4871" max="4871" width="10.6640625" style="42" customWidth="1"/>
    <col min="4872" max="4872" width="9.6640625" style="42" customWidth="1"/>
    <col min="4873" max="4873" width="14.6640625" style="42" customWidth="1"/>
    <col min="4874" max="4874" width="9.6640625" style="42" customWidth="1"/>
    <col min="4875" max="5120" width="11.5546875" style="42"/>
    <col min="5121" max="5121" width="44.6640625" style="42" customWidth="1"/>
    <col min="5122" max="5122" width="10.6640625" style="42" customWidth="1"/>
    <col min="5123" max="5123" width="14.6640625" style="42" customWidth="1"/>
    <col min="5124" max="5124" width="10.6640625" style="42" customWidth="1"/>
    <col min="5125" max="5125" width="14.6640625" style="42" customWidth="1"/>
    <col min="5126" max="5126" width="4.6640625" style="42" customWidth="1"/>
    <col min="5127" max="5127" width="10.6640625" style="42" customWidth="1"/>
    <col min="5128" max="5128" width="9.6640625" style="42" customWidth="1"/>
    <col min="5129" max="5129" width="14.6640625" style="42" customWidth="1"/>
    <col min="5130" max="5130" width="9.6640625" style="42" customWidth="1"/>
    <col min="5131" max="5376" width="11.5546875" style="42"/>
    <col min="5377" max="5377" width="44.6640625" style="42" customWidth="1"/>
    <col min="5378" max="5378" width="10.6640625" style="42" customWidth="1"/>
    <col min="5379" max="5379" width="14.6640625" style="42" customWidth="1"/>
    <col min="5380" max="5380" width="10.6640625" style="42" customWidth="1"/>
    <col min="5381" max="5381" width="14.6640625" style="42" customWidth="1"/>
    <col min="5382" max="5382" width="4.6640625" style="42" customWidth="1"/>
    <col min="5383" max="5383" width="10.6640625" style="42" customWidth="1"/>
    <col min="5384" max="5384" width="9.6640625" style="42" customWidth="1"/>
    <col min="5385" max="5385" width="14.6640625" style="42" customWidth="1"/>
    <col min="5386" max="5386" width="9.6640625" style="42" customWidth="1"/>
    <col min="5387" max="5632" width="11.5546875" style="42"/>
    <col min="5633" max="5633" width="44.6640625" style="42" customWidth="1"/>
    <col min="5634" max="5634" width="10.6640625" style="42" customWidth="1"/>
    <col min="5635" max="5635" width="14.6640625" style="42" customWidth="1"/>
    <col min="5636" max="5636" width="10.6640625" style="42" customWidth="1"/>
    <col min="5637" max="5637" width="14.6640625" style="42" customWidth="1"/>
    <col min="5638" max="5638" width="4.6640625" style="42" customWidth="1"/>
    <col min="5639" max="5639" width="10.6640625" style="42" customWidth="1"/>
    <col min="5640" max="5640" width="9.6640625" style="42" customWidth="1"/>
    <col min="5641" max="5641" width="14.6640625" style="42" customWidth="1"/>
    <col min="5642" max="5642" width="9.6640625" style="42" customWidth="1"/>
    <col min="5643" max="5888" width="11.5546875" style="42"/>
    <col min="5889" max="5889" width="44.6640625" style="42" customWidth="1"/>
    <col min="5890" max="5890" width="10.6640625" style="42" customWidth="1"/>
    <col min="5891" max="5891" width="14.6640625" style="42" customWidth="1"/>
    <col min="5892" max="5892" width="10.6640625" style="42" customWidth="1"/>
    <col min="5893" max="5893" width="14.6640625" style="42" customWidth="1"/>
    <col min="5894" max="5894" width="4.6640625" style="42" customWidth="1"/>
    <col min="5895" max="5895" width="10.6640625" style="42" customWidth="1"/>
    <col min="5896" max="5896" width="9.6640625" style="42" customWidth="1"/>
    <col min="5897" max="5897" width="14.6640625" style="42" customWidth="1"/>
    <col min="5898" max="5898" width="9.6640625" style="42" customWidth="1"/>
    <col min="5899" max="6144" width="11.5546875" style="42"/>
    <col min="6145" max="6145" width="44.6640625" style="42" customWidth="1"/>
    <col min="6146" max="6146" width="10.6640625" style="42" customWidth="1"/>
    <col min="6147" max="6147" width="14.6640625" style="42" customWidth="1"/>
    <col min="6148" max="6148" width="10.6640625" style="42" customWidth="1"/>
    <col min="6149" max="6149" width="14.6640625" style="42" customWidth="1"/>
    <col min="6150" max="6150" width="4.6640625" style="42" customWidth="1"/>
    <col min="6151" max="6151" width="10.6640625" style="42" customWidth="1"/>
    <col min="6152" max="6152" width="9.6640625" style="42" customWidth="1"/>
    <col min="6153" max="6153" width="14.6640625" style="42" customWidth="1"/>
    <col min="6154" max="6154" width="9.6640625" style="42" customWidth="1"/>
    <col min="6155" max="6400" width="11.5546875" style="42"/>
    <col min="6401" max="6401" width="44.6640625" style="42" customWidth="1"/>
    <col min="6402" max="6402" width="10.6640625" style="42" customWidth="1"/>
    <col min="6403" max="6403" width="14.6640625" style="42" customWidth="1"/>
    <col min="6404" max="6404" width="10.6640625" style="42" customWidth="1"/>
    <col min="6405" max="6405" width="14.6640625" style="42" customWidth="1"/>
    <col min="6406" max="6406" width="4.6640625" style="42" customWidth="1"/>
    <col min="6407" max="6407" width="10.6640625" style="42" customWidth="1"/>
    <col min="6408" max="6408" width="9.6640625" style="42" customWidth="1"/>
    <col min="6409" max="6409" width="14.6640625" style="42" customWidth="1"/>
    <col min="6410" max="6410" width="9.6640625" style="42" customWidth="1"/>
    <col min="6411" max="6656" width="11.5546875" style="42"/>
    <col min="6657" max="6657" width="44.6640625" style="42" customWidth="1"/>
    <col min="6658" max="6658" width="10.6640625" style="42" customWidth="1"/>
    <col min="6659" max="6659" width="14.6640625" style="42" customWidth="1"/>
    <col min="6660" max="6660" width="10.6640625" style="42" customWidth="1"/>
    <col min="6661" max="6661" width="14.6640625" style="42" customWidth="1"/>
    <col min="6662" max="6662" width="4.6640625" style="42" customWidth="1"/>
    <col min="6663" max="6663" width="10.6640625" style="42" customWidth="1"/>
    <col min="6664" max="6664" width="9.6640625" style="42" customWidth="1"/>
    <col min="6665" max="6665" width="14.6640625" style="42" customWidth="1"/>
    <col min="6666" max="6666" width="9.6640625" style="42" customWidth="1"/>
    <col min="6667" max="6912" width="11.5546875" style="42"/>
    <col min="6913" max="6913" width="44.6640625" style="42" customWidth="1"/>
    <col min="6914" max="6914" width="10.6640625" style="42" customWidth="1"/>
    <col min="6915" max="6915" width="14.6640625" style="42" customWidth="1"/>
    <col min="6916" max="6916" width="10.6640625" style="42" customWidth="1"/>
    <col min="6917" max="6917" width="14.6640625" style="42" customWidth="1"/>
    <col min="6918" max="6918" width="4.6640625" style="42" customWidth="1"/>
    <col min="6919" max="6919" width="10.6640625" style="42" customWidth="1"/>
    <col min="6920" max="6920" width="9.6640625" style="42" customWidth="1"/>
    <col min="6921" max="6921" width="14.6640625" style="42" customWidth="1"/>
    <col min="6922" max="6922" width="9.6640625" style="42" customWidth="1"/>
    <col min="6923" max="7168" width="11.5546875" style="42"/>
    <col min="7169" max="7169" width="44.6640625" style="42" customWidth="1"/>
    <col min="7170" max="7170" width="10.6640625" style="42" customWidth="1"/>
    <col min="7171" max="7171" width="14.6640625" style="42" customWidth="1"/>
    <col min="7172" max="7172" width="10.6640625" style="42" customWidth="1"/>
    <col min="7173" max="7173" width="14.6640625" style="42" customWidth="1"/>
    <col min="7174" max="7174" width="4.6640625" style="42" customWidth="1"/>
    <col min="7175" max="7175" width="10.6640625" style="42" customWidth="1"/>
    <col min="7176" max="7176" width="9.6640625" style="42" customWidth="1"/>
    <col min="7177" max="7177" width="14.6640625" style="42" customWidth="1"/>
    <col min="7178" max="7178" width="9.6640625" style="42" customWidth="1"/>
    <col min="7179" max="7424" width="11.5546875" style="42"/>
    <col min="7425" max="7425" width="44.6640625" style="42" customWidth="1"/>
    <col min="7426" max="7426" width="10.6640625" style="42" customWidth="1"/>
    <col min="7427" max="7427" width="14.6640625" style="42" customWidth="1"/>
    <col min="7428" max="7428" width="10.6640625" style="42" customWidth="1"/>
    <col min="7429" max="7429" width="14.6640625" style="42" customWidth="1"/>
    <col min="7430" max="7430" width="4.6640625" style="42" customWidth="1"/>
    <col min="7431" max="7431" width="10.6640625" style="42" customWidth="1"/>
    <col min="7432" max="7432" width="9.6640625" style="42" customWidth="1"/>
    <col min="7433" max="7433" width="14.6640625" style="42" customWidth="1"/>
    <col min="7434" max="7434" width="9.6640625" style="42" customWidth="1"/>
    <col min="7435" max="7680" width="11.5546875" style="42"/>
    <col min="7681" max="7681" width="44.6640625" style="42" customWidth="1"/>
    <col min="7682" max="7682" width="10.6640625" style="42" customWidth="1"/>
    <col min="7683" max="7683" width="14.6640625" style="42" customWidth="1"/>
    <col min="7684" max="7684" width="10.6640625" style="42" customWidth="1"/>
    <col min="7685" max="7685" width="14.6640625" style="42" customWidth="1"/>
    <col min="7686" max="7686" width="4.6640625" style="42" customWidth="1"/>
    <col min="7687" max="7687" width="10.6640625" style="42" customWidth="1"/>
    <col min="7688" max="7688" width="9.6640625" style="42" customWidth="1"/>
    <col min="7689" max="7689" width="14.6640625" style="42" customWidth="1"/>
    <col min="7690" max="7690" width="9.6640625" style="42" customWidth="1"/>
    <col min="7691" max="7936" width="11.5546875" style="42"/>
    <col min="7937" max="7937" width="44.6640625" style="42" customWidth="1"/>
    <col min="7938" max="7938" width="10.6640625" style="42" customWidth="1"/>
    <col min="7939" max="7939" width="14.6640625" style="42" customWidth="1"/>
    <col min="7940" max="7940" width="10.6640625" style="42" customWidth="1"/>
    <col min="7941" max="7941" width="14.6640625" style="42" customWidth="1"/>
    <col min="7942" max="7942" width="4.6640625" style="42" customWidth="1"/>
    <col min="7943" max="7943" width="10.6640625" style="42" customWidth="1"/>
    <col min="7944" max="7944" width="9.6640625" style="42" customWidth="1"/>
    <col min="7945" max="7945" width="14.6640625" style="42" customWidth="1"/>
    <col min="7946" max="7946" width="9.6640625" style="42" customWidth="1"/>
    <col min="7947" max="8192" width="11.5546875" style="42"/>
    <col min="8193" max="8193" width="44.6640625" style="42" customWidth="1"/>
    <col min="8194" max="8194" width="10.6640625" style="42" customWidth="1"/>
    <col min="8195" max="8195" width="14.6640625" style="42" customWidth="1"/>
    <col min="8196" max="8196" width="10.6640625" style="42" customWidth="1"/>
    <col min="8197" max="8197" width="14.6640625" style="42" customWidth="1"/>
    <col min="8198" max="8198" width="4.6640625" style="42" customWidth="1"/>
    <col min="8199" max="8199" width="10.6640625" style="42" customWidth="1"/>
    <col min="8200" max="8200" width="9.6640625" style="42" customWidth="1"/>
    <col min="8201" max="8201" width="14.6640625" style="42" customWidth="1"/>
    <col min="8202" max="8202" width="9.6640625" style="42" customWidth="1"/>
    <col min="8203" max="8448" width="11.5546875" style="42"/>
    <col min="8449" max="8449" width="44.6640625" style="42" customWidth="1"/>
    <col min="8450" max="8450" width="10.6640625" style="42" customWidth="1"/>
    <col min="8451" max="8451" width="14.6640625" style="42" customWidth="1"/>
    <col min="8452" max="8452" width="10.6640625" style="42" customWidth="1"/>
    <col min="8453" max="8453" width="14.6640625" style="42" customWidth="1"/>
    <col min="8454" max="8454" width="4.6640625" style="42" customWidth="1"/>
    <col min="8455" max="8455" width="10.6640625" style="42" customWidth="1"/>
    <col min="8456" max="8456" width="9.6640625" style="42" customWidth="1"/>
    <col min="8457" max="8457" width="14.6640625" style="42" customWidth="1"/>
    <col min="8458" max="8458" width="9.6640625" style="42" customWidth="1"/>
    <col min="8459" max="8704" width="11.5546875" style="42"/>
    <col min="8705" max="8705" width="44.6640625" style="42" customWidth="1"/>
    <col min="8706" max="8706" width="10.6640625" style="42" customWidth="1"/>
    <col min="8707" max="8707" width="14.6640625" style="42" customWidth="1"/>
    <col min="8708" max="8708" width="10.6640625" style="42" customWidth="1"/>
    <col min="8709" max="8709" width="14.6640625" style="42" customWidth="1"/>
    <col min="8710" max="8710" width="4.6640625" style="42" customWidth="1"/>
    <col min="8711" max="8711" width="10.6640625" style="42" customWidth="1"/>
    <col min="8712" max="8712" width="9.6640625" style="42" customWidth="1"/>
    <col min="8713" max="8713" width="14.6640625" style="42" customWidth="1"/>
    <col min="8714" max="8714" width="9.6640625" style="42" customWidth="1"/>
    <col min="8715" max="8960" width="11.5546875" style="42"/>
    <col min="8961" max="8961" width="44.6640625" style="42" customWidth="1"/>
    <col min="8962" max="8962" width="10.6640625" style="42" customWidth="1"/>
    <col min="8963" max="8963" width="14.6640625" style="42" customWidth="1"/>
    <col min="8964" max="8964" width="10.6640625" style="42" customWidth="1"/>
    <col min="8965" max="8965" width="14.6640625" style="42" customWidth="1"/>
    <col min="8966" max="8966" width="4.6640625" style="42" customWidth="1"/>
    <col min="8967" max="8967" width="10.6640625" style="42" customWidth="1"/>
    <col min="8968" max="8968" width="9.6640625" style="42" customWidth="1"/>
    <col min="8969" max="8969" width="14.6640625" style="42" customWidth="1"/>
    <col min="8970" max="8970" width="9.6640625" style="42" customWidth="1"/>
    <col min="8971" max="9216" width="11.5546875" style="42"/>
    <col min="9217" max="9217" width="44.6640625" style="42" customWidth="1"/>
    <col min="9218" max="9218" width="10.6640625" style="42" customWidth="1"/>
    <col min="9219" max="9219" width="14.6640625" style="42" customWidth="1"/>
    <col min="9220" max="9220" width="10.6640625" style="42" customWidth="1"/>
    <col min="9221" max="9221" width="14.6640625" style="42" customWidth="1"/>
    <col min="9222" max="9222" width="4.6640625" style="42" customWidth="1"/>
    <col min="9223" max="9223" width="10.6640625" style="42" customWidth="1"/>
    <col min="9224" max="9224" width="9.6640625" style="42" customWidth="1"/>
    <col min="9225" max="9225" width="14.6640625" style="42" customWidth="1"/>
    <col min="9226" max="9226" width="9.6640625" style="42" customWidth="1"/>
    <col min="9227" max="9472" width="11.5546875" style="42"/>
    <col min="9473" max="9473" width="44.6640625" style="42" customWidth="1"/>
    <col min="9474" max="9474" width="10.6640625" style="42" customWidth="1"/>
    <col min="9475" max="9475" width="14.6640625" style="42" customWidth="1"/>
    <col min="9476" max="9476" width="10.6640625" style="42" customWidth="1"/>
    <col min="9477" max="9477" width="14.6640625" style="42" customWidth="1"/>
    <col min="9478" max="9478" width="4.6640625" style="42" customWidth="1"/>
    <col min="9479" max="9479" width="10.6640625" style="42" customWidth="1"/>
    <col min="9480" max="9480" width="9.6640625" style="42" customWidth="1"/>
    <col min="9481" max="9481" width="14.6640625" style="42" customWidth="1"/>
    <col min="9482" max="9482" width="9.6640625" style="42" customWidth="1"/>
    <col min="9483" max="9728" width="11.5546875" style="42"/>
    <col min="9729" max="9729" width="44.6640625" style="42" customWidth="1"/>
    <col min="9730" max="9730" width="10.6640625" style="42" customWidth="1"/>
    <col min="9731" max="9731" width="14.6640625" style="42" customWidth="1"/>
    <col min="9732" max="9732" width="10.6640625" style="42" customWidth="1"/>
    <col min="9733" max="9733" width="14.6640625" style="42" customWidth="1"/>
    <col min="9734" max="9734" width="4.6640625" style="42" customWidth="1"/>
    <col min="9735" max="9735" width="10.6640625" style="42" customWidth="1"/>
    <col min="9736" max="9736" width="9.6640625" style="42" customWidth="1"/>
    <col min="9737" max="9737" width="14.6640625" style="42" customWidth="1"/>
    <col min="9738" max="9738" width="9.6640625" style="42" customWidth="1"/>
    <col min="9739" max="9984" width="11.5546875" style="42"/>
    <col min="9985" max="9985" width="44.6640625" style="42" customWidth="1"/>
    <col min="9986" max="9986" width="10.6640625" style="42" customWidth="1"/>
    <col min="9987" max="9987" width="14.6640625" style="42" customWidth="1"/>
    <col min="9988" max="9988" width="10.6640625" style="42" customWidth="1"/>
    <col min="9989" max="9989" width="14.6640625" style="42" customWidth="1"/>
    <col min="9990" max="9990" width="4.6640625" style="42" customWidth="1"/>
    <col min="9991" max="9991" width="10.6640625" style="42" customWidth="1"/>
    <col min="9992" max="9992" width="9.6640625" style="42" customWidth="1"/>
    <col min="9993" max="9993" width="14.6640625" style="42" customWidth="1"/>
    <col min="9994" max="9994" width="9.6640625" style="42" customWidth="1"/>
    <col min="9995" max="10240" width="11.5546875" style="42"/>
    <col min="10241" max="10241" width="44.6640625" style="42" customWidth="1"/>
    <col min="10242" max="10242" width="10.6640625" style="42" customWidth="1"/>
    <col min="10243" max="10243" width="14.6640625" style="42" customWidth="1"/>
    <col min="10244" max="10244" width="10.6640625" style="42" customWidth="1"/>
    <col min="10245" max="10245" width="14.6640625" style="42" customWidth="1"/>
    <col min="10246" max="10246" width="4.6640625" style="42" customWidth="1"/>
    <col min="10247" max="10247" width="10.6640625" style="42" customWidth="1"/>
    <col min="10248" max="10248" width="9.6640625" style="42" customWidth="1"/>
    <col min="10249" max="10249" width="14.6640625" style="42" customWidth="1"/>
    <col min="10250" max="10250" width="9.6640625" style="42" customWidth="1"/>
    <col min="10251" max="10496" width="11.5546875" style="42"/>
    <col min="10497" max="10497" width="44.6640625" style="42" customWidth="1"/>
    <col min="10498" max="10498" width="10.6640625" style="42" customWidth="1"/>
    <col min="10499" max="10499" width="14.6640625" style="42" customWidth="1"/>
    <col min="10500" max="10500" width="10.6640625" style="42" customWidth="1"/>
    <col min="10501" max="10501" width="14.6640625" style="42" customWidth="1"/>
    <col min="10502" max="10502" width="4.6640625" style="42" customWidth="1"/>
    <col min="10503" max="10503" width="10.6640625" style="42" customWidth="1"/>
    <col min="10504" max="10504" width="9.6640625" style="42" customWidth="1"/>
    <col min="10505" max="10505" width="14.6640625" style="42" customWidth="1"/>
    <col min="10506" max="10506" width="9.6640625" style="42" customWidth="1"/>
    <col min="10507" max="10752" width="11.5546875" style="42"/>
    <col min="10753" max="10753" width="44.6640625" style="42" customWidth="1"/>
    <col min="10754" max="10754" width="10.6640625" style="42" customWidth="1"/>
    <col min="10755" max="10755" width="14.6640625" style="42" customWidth="1"/>
    <col min="10756" max="10756" width="10.6640625" style="42" customWidth="1"/>
    <col min="10757" max="10757" width="14.6640625" style="42" customWidth="1"/>
    <col min="10758" max="10758" width="4.6640625" style="42" customWidth="1"/>
    <col min="10759" max="10759" width="10.6640625" style="42" customWidth="1"/>
    <col min="10760" max="10760" width="9.6640625" style="42" customWidth="1"/>
    <col min="10761" max="10761" width="14.6640625" style="42" customWidth="1"/>
    <col min="10762" max="10762" width="9.6640625" style="42" customWidth="1"/>
    <col min="10763" max="11008" width="11.5546875" style="42"/>
    <col min="11009" max="11009" width="44.6640625" style="42" customWidth="1"/>
    <col min="11010" max="11010" width="10.6640625" style="42" customWidth="1"/>
    <col min="11011" max="11011" width="14.6640625" style="42" customWidth="1"/>
    <col min="11012" max="11012" width="10.6640625" style="42" customWidth="1"/>
    <col min="11013" max="11013" width="14.6640625" style="42" customWidth="1"/>
    <col min="11014" max="11014" width="4.6640625" style="42" customWidth="1"/>
    <col min="11015" max="11015" width="10.6640625" style="42" customWidth="1"/>
    <col min="11016" max="11016" width="9.6640625" style="42" customWidth="1"/>
    <col min="11017" max="11017" width="14.6640625" style="42" customWidth="1"/>
    <col min="11018" max="11018" width="9.6640625" style="42" customWidth="1"/>
    <col min="11019" max="11264" width="11.5546875" style="42"/>
    <col min="11265" max="11265" width="44.6640625" style="42" customWidth="1"/>
    <col min="11266" max="11266" width="10.6640625" style="42" customWidth="1"/>
    <col min="11267" max="11267" width="14.6640625" style="42" customWidth="1"/>
    <col min="11268" max="11268" width="10.6640625" style="42" customWidth="1"/>
    <col min="11269" max="11269" width="14.6640625" style="42" customWidth="1"/>
    <col min="11270" max="11270" width="4.6640625" style="42" customWidth="1"/>
    <col min="11271" max="11271" width="10.6640625" style="42" customWidth="1"/>
    <col min="11272" max="11272" width="9.6640625" style="42" customWidth="1"/>
    <col min="11273" max="11273" width="14.6640625" style="42" customWidth="1"/>
    <col min="11274" max="11274" width="9.6640625" style="42" customWidth="1"/>
    <col min="11275" max="11520" width="11.5546875" style="42"/>
    <col min="11521" max="11521" width="44.6640625" style="42" customWidth="1"/>
    <col min="11522" max="11522" width="10.6640625" style="42" customWidth="1"/>
    <col min="11523" max="11523" width="14.6640625" style="42" customWidth="1"/>
    <col min="11524" max="11524" width="10.6640625" style="42" customWidth="1"/>
    <col min="11525" max="11525" width="14.6640625" style="42" customWidth="1"/>
    <col min="11526" max="11526" width="4.6640625" style="42" customWidth="1"/>
    <col min="11527" max="11527" width="10.6640625" style="42" customWidth="1"/>
    <col min="11528" max="11528" width="9.6640625" style="42" customWidth="1"/>
    <col min="11529" max="11529" width="14.6640625" style="42" customWidth="1"/>
    <col min="11530" max="11530" width="9.6640625" style="42" customWidth="1"/>
    <col min="11531" max="11776" width="11.5546875" style="42"/>
    <col min="11777" max="11777" width="44.6640625" style="42" customWidth="1"/>
    <col min="11778" max="11778" width="10.6640625" style="42" customWidth="1"/>
    <col min="11779" max="11779" width="14.6640625" style="42" customWidth="1"/>
    <col min="11780" max="11780" width="10.6640625" style="42" customWidth="1"/>
    <col min="11781" max="11781" width="14.6640625" style="42" customWidth="1"/>
    <col min="11782" max="11782" width="4.6640625" style="42" customWidth="1"/>
    <col min="11783" max="11783" width="10.6640625" style="42" customWidth="1"/>
    <col min="11784" max="11784" width="9.6640625" style="42" customWidth="1"/>
    <col min="11785" max="11785" width="14.6640625" style="42" customWidth="1"/>
    <col min="11786" max="11786" width="9.6640625" style="42" customWidth="1"/>
    <col min="11787" max="12032" width="11.5546875" style="42"/>
    <col min="12033" max="12033" width="44.6640625" style="42" customWidth="1"/>
    <col min="12034" max="12034" width="10.6640625" style="42" customWidth="1"/>
    <col min="12035" max="12035" width="14.6640625" style="42" customWidth="1"/>
    <col min="12036" max="12036" width="10.6640625" style="42" customWidth="1"/>
    <col min="12037" max="12037" width="14.6640625" style="42" customWidth="1"/>
    <col min="12038" max="12038" width="4.6640625" style="42" customWidth="1"/>
    <col min="12039" max="12039" width="10.6640625" style="42" customWidth="1"/>
    <col min="12040" max="12040" width="9.6640625" style="42" customWidth="1"/>
    <col min="12041" max="12041" width="14.6640625" style="42" customWidth="1"/>
    <col min="12042" max="12042" width="9.6640625" style="42" customWidth="1"/>
    <col min="12043" max="12288" width="11.5546875" style="42"/>
    <col min="12289" max="12289" width="44.6640625" style="42" customWidth="1"/>
    <col min="12290" max="12290" width="10.6640625" style="42" customWidth="1"/>
    <col min="12291" max="12291" width="14.6640625" style="42" customWidth="1"/>
    <col min="12292" max="12292" width="10.6640625" style="42" customWidth="1"/>
    <col min="12293" max="12293" width="14.6640625" style="42" customWidth="1"/>
    <col min="12294" max="12294" width="4.6640625" style="42" customWidth="1"/>
    <col min="12295" max="12295" width="10.6640625" style="42" customWidth="1"/>
    <col min="12296" max="12296" width="9.6640625" style="42" customWidth="1"/>
    <col min="12297" max="12297" width="14.6640625" style="42" customWidth="1"/>
    <col min="12298" max="12298" width="9.6640625" style="42" customWidth="1"/>
    <col min="12299" max="12544" width="11.5546875" style="42"/>
    <col min="12545" max="12545" width="44.6640625" style="42" customWidth="1"/>
    <col min="12546" max="12546" width="10.6640625" style="42" customWidth="1"/>
    <col min="12547" max="12547" width="14.6640625" style="42" customWidth="1"/>
    <col min="12548" max="12548" width="10.6640625" style="42" customWidth="1"/>
    <col min="12549" max="12549" width="14.6640625" style="42" customWidth="1"/>
    <col min="12550" max="12550" width="4.6640625" style="42" customWidth="1"/>
    <col min="12551" max="12551" width="10.6640625" style="42" customWidth="1"/>
    <col min="12552" max="12552" width="9.6640625" style="42" customWidth="1"/>
    <col min="12553" max="12553" width="14.6640625" style="42" customWidth="1"/>
    <col min="12554" max="12554" width="9.6640625" style="42" customWidth="1"/>
    <col min="12555" max="12800" width="11.5546875" style="42"/>
    <col min="12801" max="12801" width="44.6640625" style="42" customWidth="1"/>
    <col min="12802" max="12802" width="10.6640625" style="42" customWidth="1"/>
    <col min="12803" max="12803" width="14.6640625" style="42" customWidth="1"/>
    <col min="12804" max="12804" width="10.6640625" style="42" customWidth="1"/>
    <col min="12805" max="12805" width="14.6640625" style="42" customWidth="1"/>
    <col min="12806" max="12806" width="4.6640625" style="42" customWidth="1"/>
    <col min="12807" max="12807" width="10.6640625" style="42" customWidth="1"/>
    <col min="12808" max="12808" width="9.6640625" style="42" customWidth="1"/>
    <col min="12809" max="12809" width="14.6640625" style="42" customWidth="1"/>
    <col min="12810" max="12810" width="9.6640625" style="42" customWidth="1"/>
    <col min="12811" max="13056" width="11.5546875" style="42"/>
    <col min="13057" max="13057" width="44.6640625" style="42" customWidth="1"/>
    <col min="13058" max="13058" width="10.6640625" style="42" customWidth="1"/>
    <col min="13059" max="13059" width="14.6640625" style="42" customWidth="1"/>
    <col min="13060" max="13060" width="10.6640625" style="42" customWidth="1"/>
    <col min="13061" max="13061" width="14.6640625" style="42" customWidth="1"/>
    <col min="13062" max="13062" width="4.6640625" style="42" customWidth="1"/>
    <col min="13063" max="13063" width="10.6640625" style="42" customWidth="1"/>
    <col min="13064" max="13064" width="9.6640625" style="42" customWidth="1"/>
    <col min="13065" max="13065" width="14.6640625" style="42" customWidth="1"/>
    <col min="13066" max="13066" width="9.6640625" style="42" customWidth="1"/>
    <col min="13067" max="13312" width="11.5546875" style="42"/>
    <col min="13313" max="13313" width="44.6640625" style="42" customWidth="1"/>
    <col min="13314" max="13314" width="10.6640625" style="42" customWidth="1"/>
    <col min="13315" max="13315" width="14.6640625" style="42" customWidth="1"/>
    <col min="13316" max="13316" width="10.6640625" style="42" customWidth="1"/>
    <col min="13317" max="13317" width="14.6640625" style="42" customWidth="1"/>
    <col min="13318" max="13318" width="4.6640625" style="42" customWidth="1"/>
    <col min="13319" max="13319" width="10.6640625" style="42" customWidth="1"/>
    <col min="13320" max="13320" width="9.6640625" style="42" customWidth="1"/>
    <col min="13321" max="13321" width="14.6640625" style="42" customWidth="1"/>
    <col min="13322" max="13322" width="9.6640625" style="42" customWidth="1"/>
    <col min="13323" max="13568" width="11.5546875" style="42"/>
    <col min="13569" max="13569" width="44.6640625" style="42" customWidth="1"/>
    <col min="13570" max="13570" width="10.6640625" style="42" customWidth="1"/>
    <col min="13571" max="13571" width="14.6640625" style="42" customWidth="1"/>
    <col min="13572" max="13572" width="10.6640625" style="42" customWidth="1"/>
    <col min="13573" max="13573" width="14.6640625" style="42" customWidth="1"/>
    <col min="13574" max="13574" width="4.6640625" style="42" customWidth="1"/>
    <col min="13575" max="13575" width="10.6640625" style="42" customWidth="1"/>
    <col min="13576" max="13576" width="9.6640625" style="42" customWidth="1"/>
    <col min="13577" max="13577" width="14.6640625" style="42" customWidth="1"/>
    <col min="13578" max="13578" width="9.6640625" style="42" customWidth="1"/>
    <col min="13579" max="13824" width="11.5546875" style="42"/>
    <col min="13825" max="13825" width="44.6640625" style="42" customWidth="1"/>
    <col min="13826" max="13826" width="10.6640625" style="42" customWidth="1"/>
    <col min="13827" max="13827" width="14.6640625" style="42" customWidth="1"/>
    <col min="13828" max="13828" width="10.6640625" style="42" customWidth="1"/>
    <col min="13829" max="13829" width="14.6640625" style="42" customWidth="1"/>
    <col min="13830" max="13830" width="4.6640625" style="42" customWidth="1"/>
    <col min="13831" max="13831" width="10.6640625" style="42" customWidth="1"/>
    <col min="13832" max="13832" width="9.6640625" style="42" customWidth="1"/>
    <col min="13833" max="13833" width="14.6640625" style="42" customWidth="1"/>
    <col min="13834" max="13834" width="9.6640625" style="42" customWidth="1"/>
    <col min="13835" max="14080" width="11.5546875" style="42"/>
    <col min="14081" max="14081" width="44.6640625" style="42" customWidth="1"/>
    <col min="14082" max="14082" width="10.6640625" style="42" customWidth="1"/>
    <col min="14083" max="14083" width="14.6640625" style="42" customWidth="1"/>
    <col min="14084" max="14084" width="10.6640625" style="42" customWidth="1"/>
    <col min="14085" max="14085" width="14.6640625" style="42" customWidth="1"/>
    <col min="14086" max="14086" width="4.6640625" style="42" customWidth="1"/>
    <col min="14087" max="14087" width="10.6640625" style="42" customWidth="1"/>
    <col min="14088" max="14088" width="9.6640625" style="42" customWidth="1"/>
    <col min="14089" max="14089" width="14.6640625" style="42" customWidth="1"/>
    <col min="14090" max="14090" width="9.6640625" style="42" customWidth="1"/>
    <col min="14091" max="14336" width="11.5546875" style="42"/>
    <col min="14337" max="14337" width="44.6640625" style="42" customWidth="1"/>
    <col min="14338" max="14338" width="10.6640625" style="42" customWidth="1"/>
    <col min="14339" max="14339" width="14.6640625" style="42" customWidth="1"/>
    <col min="14340" max="14340" width="10.6640625" style="42" customWidth="1"/>
    <col min="14341" max="14341" width="14.6640625" style="42" customWidth="1"/>
    <col min="14342" max="14342" width="4.6640625" style="42" customWidth="1"/>
    <col min="14343" max="14343" width="10.6640625" style="42" customWidth="1"/>
    <col min="14344" max="14344" width="9.6640625" style="42" customWidth="1"/>
    <col min="14345" max="14345" width="14.6640625" style="42" customWidth="1"/>
    <col min="14346" max="14346" width="9.6640625" style="42" customWidth="1"/>
    <col min="14347" max="14592" width="11.5546875" style="42"/>
    <col min="14593" max="14593" width="44.6640625" style="42" customWidth="1"/>
    <col min="14594" max="14594" width="10.6640625" style="42" customWidth="1"/>
    <col min="14595" max="14595" width="14.6640625" style="42" customWidth="1"/>
    <col min="14596" max="14596" width="10.6640625" style="42" customWidth="1"/>
    <col min="14597" max="14597" width="14.6640625" style="42" customWidth="1"/>
    <col min="14598" max="14598" width="4.6640625" style="42" customWidth="1"/>
    <col min="14599" max="14599" width="10.6640625" style="42" customWidth="1"/>
    <col min="14600" max="14600" width="9.6640625" style="42" customWidth="1"/>
    <col min="14601" max="14601" width="14.6640625" style="42" customWidth="1"/>
    <col min="14602" max="14602" width="9.6640625" style="42" customWidth="1"/>
    <col min="14603" max="14848" width="11.5546875" style="42"/>
    <col min="14849" max="14849" width="44.6640625" style="42" customWidth="1"/>
    <col min="14850" max="14850" width="10.6640625" style="42" customWidth="1"/>
    <col min="14851" max="14851" width="14.6640625" style="42" customWidth="1"/>
    <col min="14852" max="14852" width="10.6640625" style="42" customWidth="1"/>
    <col min="14853" max="14853" width="14.6640625" style="42" customWidth="1"/>
    <col min="14854" max="14854" width="4.6640625" style="42" customWidth="1"/>
    <col min="14855" max="14855" width="10.6640625" style="42" customWidth="1"/>
    <col min="14856" max="14856" width="9.6640625" style="42" customWidth="1"/>
    <col min="14857" max="14857" width="14.6640625" style="42" customWidth="1"/>
    <col min="14858" max="14858" width="9.6640625" style="42" customWidth="1"/>
    <col min="14859" max="15104" width="11.5546875" style="42"/>
    <col min="15105" max="15105" width="44.6640625" style="42" customWidth="1"/>
    <col min="15106" max="15106" width="10.6640625" style="42" customWidth="1"/>
    <col min="15107" max="15107" width="14.6640625" style="42" customWidth="1"/>
    <col min="15108" max="15108" width="10.6640625" style="42" customWidth="1"/>
    <col min="15109" max="15109" width="14.6640625" style="42" customWidth="1"/>
    <col min="15110" max="15110" width="4.6640625" style="42" customWidth="1"/>
    <col min="15111" max="15111" width="10.6640625" style="42" customWidth="1"/>
    <col min="15112" max="15112" width="9.6640625" style="42" customWidth="1"/>
    <col min="15113" max="15113" width="14.6640625" style="42" customWidth="1"/>
    <col min="15114" max="15114" width="9.6640625" style="42" customWidth="1"/>
    <col min="15115" max="15360" width="11.5546875" style="42"/>
    <col min="15361" max="15361" width="44.6640625" style="42" customWidth="1"/>
    <col min="15362" max="15362" width="10.6640625" style="42" customWidth="1"/>
    <col min="15363" max="15363" width="14.6640625" style="42" customWidth="1"/>
    <col min="15364" max="15364" width="10.6640625" style="42" customWidth="1"/>
    <col min="15365" max="15365" width="14.6640625" style="42" customWidth="1"/>
    <col min="15366" max="15366" width="4.6640625" style="42" customWidth="1"/>
    <col min="15367" max="15367" width="10.6640625" style="42" customWidth="1"/>
    <col min="15368" max="15368" width="9.6640625" style="42" customWidth="1"/>
    <col min="15369" max="15369" width="14.6640625" style="42" customWidth="1"/>
    <col min="15370" max="15370" width="9.6640625" style="42" customWidth="1"/>
    <col min="15371" max="15616" width="11.5546875" style="42"/>
    <col min="15617" max="15617" width="44.6640625" style="42" customWidth="1"/>
    <col min="15618" max="15618" width="10.6640625" style="42" customWidth="1"/>
    <col min="15619" max="15619" width="14.6640625" style="42" customWidth="1"/>
    <col min="15620" max="15620" width="10.6640625" style="42" customWidth="1"/>
    <col min="15621" max="15621" width="14.6640625" style="42" customWidth="1"/>
    <col min="15622" max="15622" width="4.6640625" style="42" customWidth="1"/>
    <col min="15623" max="15623" width="10.6640625" style="42" customWidth="1"/>
    <col min="15624" max="15624" width="9.6640625" style="42" customWidth="1"/>
    <col min="15625" max="15625" width="14.6640625" style="42" customWidth="1"/>
    <col min="15626" max="15626" width="9.6640625" style="42" customWidth="1"/>
    <col min="15627" max="15872" width="11.5546875" style="42"/>
    <col min="15873" max="15873" width="44.6640625" style="42" customWidth="1"/>
    <col min="15874" max="15874" width="10.6640625" style="42" customWidth="1"/>
    <col min="15875" max="15875" width="14.6640625" style="42" customWidth="1"/>
    <col min="15876" max="15876" width="10.6640625" style="42" customWidth="1"/>
    <col min="15877" max="15877" width="14.6640625" style="42" customWidth="1"/>
    <col min="15878" max="15878" width="4.6640625" style="42" customWidth="1"/>
    <col min="15879" max="15879" width="10.6640625" style="42" customWidth="1"/>
    <col min="15880" max="15880" width="9.6640625" style="42" customWidth="1"/>
    <col min="15881" max="15881" width="14.6640625" style="42" customWidth="1"/>
    <col min="15882" max="15882" width="9.6640625" style="42" customWidth="1"/>
    <col min="15883" max="16128" width="11.5546875" style="42"/>
    <col min="16129" max="16129" width="44.6640625" style="42" customWidth="1"/>
    <col min="16130" max="16130" width="10.6640625" style="42" customWidth="1"/>
    <col min="16131" max="16131" width="14.6640625" style="42" customWidth="1"/>
    <col min="16132" max="16132" width="10.6640625" style="42" customWidth="1"/>
    <col min="16133" max="16133" width="14.6640625" style="42" customWidth="1"/>
    <col min="16134" max="16134" width="4.6640625" style="42" customWidth="1"/>
    <col min="16135" max="16135" width="10.6640625" style="42" customWidth="1"/>
    <col min="16136" max="16136" width="9.6640625" style="42" customWidth="1"/>
    <col min="16137" max="16137" width="14.6640625" style="42" customWidth="1"/>
    <col min="16138" max="16138" width="9.6640625" style="42" customWidth="1"/>
    <col min="16139" max="16384" width="11.5546875" style="42"/>
  </cols>
  <sheetData>
    <row r="1" spans="1:10" s="78" customFormat="1" ht="45" customHeight="1">
      <c r="A1" s="81" t="s">
        <v>322</v>
      </c>
      <c r="B1" s="81"/>
      <c r="C1" s="81"/>
      <c r="D1" s="81"/>
      <c r="E1" s="81"/>
      <c r="F1" s="81"/>
      <c r="G1" s="81"/>
      <c r="H1" s="81"/>
      <c r="I1" s="81"/>
    </row>
    <row r="2" spans="1:10" s="78" customFormat="1" ht="13.2" customHeight="1" thickBot="1">
      <c r="A2" s="77"/>
      <c r="B2" s="77"/>
      <c r="C2" s="77"/>
      <c r="D2" s="77"/>
      <c r="E2" s="77"/>
      <c r="F2" s="42"/>
      <c r="G2" s="42"/>
      <c r="H2" s="42"/>
      <c r="I2" s="42"/>
      <c r="J2" s="42"/>
    </row>
    <row r="3" spans="1:10" s="78" customFormat="1" ht="19.95" customHeight="1" thickBot="1">
      <c r="A3" s="77"/>
      <c r="B3" s="77"/>
      <c r="C3" s="77"/>
      <c r="D3" s="77"/>
      <c r="E3" s="77"/>
      <c r="F3" s="77"/>
      <c r="G3" s="1132" t="s">
        <v>2</v>
      </c>
      <c r="H3" s="1133"/>
      <c r="I3" s="1133"/>
      <c r="J3" s="1134"/>
    </row>
    <row r="4" spans="1:10" s="45" customFormat="1" ht="19.95" customHeight="1" thickBot="1">
      <c r="A4" s="79"/>
      <c r="B4" s="1135">
        <v>2019</v>
      </c>
      <c r="C4" s="1136"/>
      <c r="D4" s="1137">
        <v>2020</v>
      </c>
      <c r="E4" s="1136"/>
      <c r="G4" s="1138" t="s">
        <v>323</v>
      </c>
      <c r="H4" s="1139"/>
      <c r="I4" s="1140" t="s">
        <v>324</v>
      </c>
      <c r="J4" s="1139"/>
    </row>
    <row r="5" spans="1:10" s="45" customFormat="1" ht="27" customHeight="1" thickBot="1">
      <c r="A5" s="79"/>
      <c r="B5" s="577" t="s">
        <v>323</v>
      </c>
      <c r="C5" s="578" t="s">
        <v>5</v>
      </c>
      <c r="D5" s="577" t="s">
        <v>323</v>
      </c>
      <c r="E5" s="578" t="s">
        <v>5</v>
      </c>
      <c r="G5" s="585" t="s">
        <v>323</v>
      </c>
      <c r="H5" s="549" t="s">
        <v>6</v>
      </c>
      <c r="I5" s="586" t="s">
        <v>5</v>
      </c>
      <c r="J5" s="549" t="s">
        <v>6</v>
      </c>
    </row>
    <row r="6" spans="1:10" s="45" customFormat="1" ht="18" customHeight="1">
      <c r="A6" s="39" t="s">
        <v>325</v>
      </c>
      <c r="B6" s="587">
        <v>114921</v>
      </c>
      <c r="C6" s="976">
        <v>120246.90300000001</v>
      </c>
      <c r="D6" s="112">
        <v>199140</v>
      </c>
      <c r="E6" s="238">
        <v>85026.21</v>
      </c>
      <c r="F6" s="42"/>
      <c r="G6" s="587">
        <f>D6-B6</f>
        <v>84219</v>
      </c>
      <c r="H6" s="588">
        <f>(D6-B6)/B6</f>
        <v>0.73284256141175241</v>
      </c>
      <c r="I6" s="589">
        <f>E6-C6</f>
        <v>-35220.692999999999</v>
      </c>
      <c r="J6" s="588">
        <f>(E6-C6)/C6</f>
        <v>-0.29290311950903214</v>
      </c>
    </row>
    <row r="7" spans="1:10" s="45" customFormat="1" ht="18" customHeight="1" thickBot="1">
      <c r="A7" s="266" t="s">
        <v>326</v>
      </c>
      <c r="B7" s="590">
        <v>12857</v>
      </c>
      <c r="C7" s="979">
        <v>30816.853999999999</v>
      </c>
      <c r="D7" s="113">
        <v>7503</v>
      </c>
      <c r="E7" s="239">
        <v>15291.77</v>
      </c>
      <c r="F7" s="42"/>
      <c r="G7" s="590">
        <f>D7-B7</f>
        <v>-5354</v>
      </c>
      <c r="H7" s="591">
        <f>(D7-B7)/B7</f>
        <v>-0.41642684918721318</v>
      </c>
      <c r="I7" s="592">
        <f>E7-C7</f>
        <v>-15525.083999999999</v>
      </c>
      <c r="J7" s="591">
        <f>(E7-C7)/C7</f>
        <v>-0.50378549348353341</v>
      </c>
    </row>
    <row r="8" spans="1:10" s="114" customFormat="1" ht="18" customHeight="1" thickBot="1">
      <c r="A8" s="579" t="s">
        <v>327</v>
      </c>
      <c r="B8" s="580">
        <f>SUM(B6:B7)</f>
        <v>127778</v>
      </c>
      <c r="C8" s="581">
        <f>SUM(C6:C7)</f>
        <v>151063.75700000001</v>
      </c>
      <c r="D8" s="580">
        <f>SUM(D6:D7)</f>
        <v>206643</v>
      </c>
      <c r="E8" s="581">
        <f>SUM(E6:E7)</f>
        <v>100317.98000000001</v>
      </c>
      <c r="F8" s="42"/>
      <c r="G8" s="580">
        <f>D8-B8</f>
        <v>78865</v>
      </c>
      <c r="H8" s="593">
        <f>(D8-B8)/B8</f>
        <v>0.61720327442908796</v>
      </c>
      <c r="I8" s="865">
        <f>E8-C8</f>
        <v>-50745.777000000002</v>
      </c>
      <c r="J8" s="593">
        <f>(E8-C8)/C8</f>
        <v>-0.33592291101299698</v>
      </c>
    </row>
    <row r="9" spans="1:10" s="45" customFormat="1" ht="18" customHeight="1" thickBot="1">
      <c r="A9" s="267" t="s">
        <v>328</v>
      </c>
      <c r="B9" s="594">
        <v>20</v>
      </c>
      <c r="C9" s="1037">
        <v>23486.83</v>
      </c>
      <c r="D9" s="115">
        <v>13</v>
      </c>
      <c r="E9" s="263">
        <v>74380</v>
      </c>
      <c r="F9" s="42"/>
      <c r="G9" s="594">
        <f>D9-B9</f>
        <v>-7</v>
      </c>
      <c r="H9" s="595">
        <f>(D9-B9)/B9</f>
        <v>-0.35</v>
      </c>
      <c r="I9" s="596">
        <f>E9-C9</f>
        <v>50893.17</v>
      </c>
      <c r="J9" s="595">
        <f>(E9-C9)/C9</f>
        <v>2.1668811840508062</v>
      </c>
    </row>
    <row r="10" spans="1:10" s="114" customFormat="1" ht="18" customHeight="1" thickBot="1">
      <c r="A10" s="582" t="s">
        <v>329</v>
      </c>
      <c r="B10" s="583">
        <f>+B8+B9</f>
        <v>127798</v>
      </c>
      <c r="C10" s="584">
        <f>+C8+C9</f>
        <v>174550.587</v>
      </c>
      <c r="D10" s="583">
        <f>+D8+D9</f>
        <v>206656</v>
      </c>
      <c r="E10" s="584">
        <f>+E8+E9</f>
        <v>174697.98</v>
      </c>
      <c r="F10" s="42"/>
      <c r="G10" s="597">
        <f>D10-B10</f>
        <v>78858</v>
      </c>
      <c r="H10" s="593">
        <f>(D10-B10)/B10</f>
        <v>0.61705191004554061</v>
      </c>
      <c r="I10" s="598">
        <f>E10-C10</f>
        <v>147.39300000001094</v>
      </c>
      <c r="J10" s="593">
        <f>(E10-C10)/C10</f>
        <v>8.4441423276342771E-4</v>
      </c>
    </row>
    <row r="11" spans="1:10" ht="19.95" customHeight="1"/>
    <row r="12" spans="1:10" ht="27" customHeight="1"/>
    <row r="13" spans="1:10" ht="19.95" customHeight="1"/>
    <row r="14" spans="1:10" ht="19.95" customHeight="1"/>
    <row r="15" spans="1:10" ht="19.95" customHeight="1"/>
    <row r="16" spans="1:10" ht="19.95" customHeight="1"/>
  </sheetData>
  <mergeCells count="5">
    <mergeCell ref="G3:J3"/>
    <mergeCell ref="B4:C4"/>
    <mergeCell ref="D4:E4"/>
    <mergeCell ref="G4:H4"/>
    <mergeCell ref="I4:J4"/>
  </mergeCells>
  <printOptions horizontalCentered="1"/>
  <pageMargins left="0" right="0" top="0.35433070866141736" bottom="0.31496062992125984" header="0" footer="0.19685039370078741"/>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workbookViewId="0">
      <selection activeCell="N28" sqref="N28"/>
    </sheetView>
  </sheetViews>
  <sheetFormatPr baseColWidth="10" defaultRowHeight="13.2"/>
  <cols>
    <col min="1" max="1" width="52.88671875" style="1095" customWidth="1"/>
    <col min="2" max="2" width="10.6640625" style="42" customWidth="1"/>
    <col min="3" max="3" width="12" style="42" customWidth="1"/>
    <col min="4" max="4" width="10.6640625" style="42" customWidth="1"/>
    <col min="5" max="5" width="12.88671875" style="42" bestFit="1" customWidth="1"/>
    <col min="6" max="6" width="2.33203125" style="42" customWidth="1"/>
    <col min="7" max="7" width="10.6640625" style="42" customWidth="1"/>
    <col min="8" max="8" width="9.6640625" style="42" customWidth="1"/>
    <col min="9" max="9" width="12" style="42" customWidth="1"/>
    <col min="10" max="10" width="9.6640625" style="42" customWidth="1"/>
    <col min="11" max="256" width="11.44140625" style="42"/>
    <col min="257" max="257" width="46.33203125" style="42" customWidth="1"/>
    <col min="258" max="258" width="10.6640625" style="42" customWidth="1"/>
    <col min="259" max="259" width="14.6640625" style="42" customWidth="1"/>
    <col min="260" max="260" width="10.6640625" style="42" customWidth="1"/>
    <col min="261" max="261" width="14.6640625" style="42" customWidth="1"/>
    <col min="262" max="262" width="4.6640625" style="42" customWidth="1"/>
    <col min="263" max="263" width="10.6640625" style="42" customWidth="1"/>
    <col min="264" max="264" width="9.6640625" style="42" customWidth="1"/>
    <col min="265" max="265" width="14.6640625" style="42" customWidth="1"/>
    <col min="266" max="266" width="9.6640625" style="42" customWidth="1"/>
    <col min="267" max="512" width="11.44140625" style="42"/>
    <col min="513" max="513" width="46.33203125" style="42" customWidth="1"/>
    <col min="514" max="514" width="10.6640625" style="42" customWidth="1"/>
    <col min="515" max="515" width="14.6640625" style="42" customWidth="1"/>
    <col min="516" max="516" width="10.6640625" style="42" customWidth="1"/>
    <col min="517" max="517" width="14.6640625" style="42" customWidth="1"/>
    <col min="518" max="518" width="4.6640625" style="42" customWidth="1"/>
    <col min="519" max="519" width="10.6640625" style="42" customWidth="1"/>
    <col min="520" max="520" width="9.6640625" style="42" customWidth="1"/>
    <col min="521" max="521" width="14.6640625" style="42" customWidth="1"/>
    <col min="522" max="522" width="9.6640625" style="42" customWidth="1"/>
    <col min="523" max="768" width="11.44140625" style="42"/>
    <col min="769" max="769" width="46.33203125" style="42" customWidth="1"/>
    <col min="770" max="770" width="10.6640625" style="42" customWidth="1"/>
    <col min="771" max="771" width="14.6640625" style="42" customWidth="1"/>
    <col min="772" max="772" width="10.6640625" style="42" customWidth="1"/>
    <col min="773" max="773" width="14.6640625" style="42" customWidth="1"/>
    <col min="774" max="774" width="4.6640625" style="42" customWidth="1"/>
    <col min="775" max="775" width="10.6640625" style="42" customWidth="1"/>
    <col min="776" max="776" width="9.6640625" style="42" customWidth="1"/>
    <col min="777" max="777" width="14.6640625" style="42" customWidth="1"/>
    <col min="778" max="778" width="9.6640625" style="42" customWidth="1"/>
    <col min="779" max="1024" width="11.44140625" style="42"/>
    <col min="1025" max="1025" width="46.33203125" style="42" customWidth="1"/>
    <col min="1026" max="1026" width="10.6640625" style="42" customWidth="1"/>
    <col min="1027" max="1027" width="14.6640625" style="42" customWidth="1"/>
    <col min="1028" max="1028" width="10.6640625" style="42" customWidth="1"/>
    <col min="1029" max="1029" width="14.6640625" style="42" customWidth="1"/>
    <col min="1030" max="1030" width="4.6640625" style="42" customWidth="1"/>
    <col min="1031" max="1031" width="10.6640625" style="42" customWidth="1"/>
    <col min="1032" max="1032" width="9.6640625" style="42" customWidth="1"/>
    <col min="1033" max="1033" width="14.6640625" style="42" customWidth="1"/>
    <col min="1034" max="1034" width="9.6640625" style="42" customWidth="1"/>
    <col min="1035" max="1280" width="11.44140625" style="42"/>
    <col min="1281" max="1281" width="46.33203125" style="42" customWidth="1"/>
    <col min="1282" max="1282" width="10.6640625" style="42" customWidth="1"/>
    <col min="1283" max="1283" width="14.6640625" style="42" customWidth="1"/>
    <col min="1284" max="1284" width="10.6640625" style="42" customWidth="1"/>
    <col min="1285" max="1285" width="14.6640625" style="42" customWidth="1"/>
    <col min="1286" max="1286" width="4.6640625" style="42" customWidth="1"/>
    <col min="1287" max="1287" width="10.6640625" style="42" customWidth="1"/>
    <col min="1288" max="1288" width="9.6640625" style="42" customWidth="1"/>
    <col min="1289" max="1289" width="14.6640625" style="42" customWidth="1"/>
    <col min="1290" max="1290" width="9.6640625" style="42" customWidth="1"/>
    <col min="1291" max="1536" width="11.44140625" style="42"/>
    <col min="1537" max="1537" width="46.33203125" style="42" customWidth="1"/>
    <col min="1538" max="1538" width="10.6640625" style="42" customWidth="1"/>
    <col min="1539" max="1539" width="14.6640625" style="42" customWidth="1"/>
    <col min="1540" max="1540" width="10.6640625" style="42" customWidth="1"/>
    <col min="1541" max="1541" width="14.6640625" style="42" customWidth="1"/>
    <col min="1542" max="1542" width="4.6640625" style="42" customWidth="1"/>
    <col min="1543" max="1543" width="10.6640625" style="42" customWidth="1"/>
    <col min="1544" max="1544" width="9.6640625" style="42" customWidth="1"/>
    <col min="1545" max="1545" width="14.6640625" style="42" customWidth="1"/>
    <col min="1546" max="1546" width="9.6640625" style="42" customWidth="1"/>
    <col min="1547" max="1792" width="11.44140625" style="42"/>
    <col min="1793" max="1793" width="46.33203125" style="42" customWidth="1"/>
    <col min="1794" max="1794" width="10.6640625" style="42" customWidth="1"/>
    <col min="1795" max="1795" width="14.6640625" style="42" customWidth="1"/>
    <col min="1796" max="1796" width="10.6640625" style="42" customWidth="1"/>
    <col min="1797" max="1797" width="14.6640625" style="42" customWidth="1"/>
    <col min="1798" max="1798" width="4.6640625" style="42" customWidth="1"/>
    <col min="1799" max="1799" width="10.6640625" style="42" customWidth="1"/>
    <col min="1800" max="1800" width="9.6640625" style="42" customWidth="1"/>
    <col min="1801" max="1801" width="14.6640625" style="42" customWidth="1"/>
    <col min="1802" max="1802" width="9.6640625" style="42" customWidth="1"/>
    <col min="1803" max="2048" width="11.44140625" style="42"/>
    <col min="2049" max="2049" width="46.33203125" style="42" customWidth="1"/>
    <col min="2050" max="2050" width="10.6640625" style="42" customWidth="1"/>
    <col min="2051" max="2051" width="14.6640625" style="42" customWidth="1"/>
    <col min="2052" max="2052" width="10.6640625" style="42" customWidth="1"/>
    <col min="2053" max="2053" width="14.6640625" style="42" customWidth="1"/>
    <col min="2054" max="2054" width="4.6640625" style="42" customWidth="1"/>
    <col min="2055" max="2055" width="10.6640625" style="42" customWidth="1"/>
    <col min="2056" max="2056" width="9.6640625" style="42" customWidth="1"/>
    <col min="2057" max="2057" width="14.6640625" style="42" customWidth="1"/>
    <col min="2058" max="2058" width="9.6640625" style="42" customWidth="1"/>
    <col min="2059" max="2304" width="11.44140625" style="42"/>
    <col min="2305" max="2305" width="46.33203125" style="42" customWidth="1"/>
    <col min="2306" max="2306" width="10.6640625" style="42" customWidth="1"/>
    <col min="2307" max="2307" width="14.6640625" style="42" customWidth="1"/>
    <col min="2308" max="2308" width="10.6640625" style="42" customWidth="1"/>
    <col min="2309" max="2309" width="14.6640625" style="42" customWidth="1"/>
    <col min="2310" max="2310" width="4.6640625" style="42" customWidth="1"/>
    <col min="2311" max="2311" width="10.6640625" style="42" customWidth="1"/>
    <col min="2312" max="2312" width="9.6640625" style="42" customWidth="1"/>
    <col min="2313" max="2313" width="14.6640625" style="42" customWidth="1"/>
    <col min="2314" max="2314" width="9.6640625" style="42" customWidth="1"/>
    <col min="2315" max="2560" width="11.44140625" style="42"/>
    <col min="2561" max="2561" width="46.33203125" style="42" customWidth="1"/>
    <col min="2562" max="2562" width="10.6640625" style="42" customWidth="1"/>
    <col min="2563" max="2563" width="14.6640625" style="42" customWidth="1"/>
    <col min="2564" max="2564" width="10.6640625" style="42" customWidth="1"/>
    <col min="2565" max="2565" width="14.6640625" style="42" customWidth="1"/>
    <col min="2566" max="2566" width="4.6640625" style="42" customWidth="1"/>
    <col min="2567" max="2567" width="10.6640625" style="42" customWidth="1"/>
    <col min="2568" max="2568" width="9.6640625" style="42" customWidth="1"/>
    <col min="2569" max="2569" width="14.6640625" style="42" customWidth="1"/>
    <col min="2570" max="2570" width="9.6640625" style="42" customWidth="1"/>
    <col min="2571" max="2816" width="11.44140625" style="42"/>
    <col min="2817" max="2817" width="46.33203125" style="42" customWidth="1"/>
    <col min="2818" max="2818" width="10.6640625" style="42" customWidth="1"/>
    <col min="2819" max="2819" width="14.6640625" style="42" customWidth="1"/>
    <col min="2820" max="2820" width="10.6640625" style="42" customWidth="1"/>
    <col min="2821" max="2821" width="14.6640625" style="42" customWidth="1"/>
    <col min="2822" max="2822" width="4.6640625" style="42" customWidth="1"/>
    <col min="2823" max="2823" width="10.6640625" style="42" customWidth="1"/>
    <col min="2824" max="2824" width="9.6640625" style="42" customWidth="1"/>
    <col min="2825" max="2825" width="14.6640625" style="42" customWidth="1"/>
    <col min="2826" max="2826" width="9.6640625" style="42" customWidth="1"/>
    <col min="2827" max="3072" width="11.44140625" style="42"/>
    <col min="3073" max="3073" width="46.33203125" style="42" customWidth="1"/>
    <col min="3074" max="3074" width="10.6640625" style="42" customWidth="1"/>
    <col min="3075" max="3075" width="14.6640625" style="42" customWidth="1"/>
    <col min="3076" max="3076" width="10.6640625" style="42" customWidth="1"/>
    <col min="3077" max="3077" width="14.6640625" style="42" customWidth="1"/>
    <col min="3078" max="3078" width="4.6640625" style="42" customWidth="1"/>
    <col min="3079" max="3079" width="10.6640625" style="42" customWidth="1"/>
    <col min="3080" max="3080" width="9.6640625" style="42" customWidth="1"/>
    <col min="3081" max="3081" width="14.6640625" style="42" customWidth="1"/>
    <col min="3082" max="3082" width="9.6640625" style="42" customWidth="1"/>
    <col min="3083" max="3328" width="11.44140625" style="42"/>
    <col min="3329" max="3329" width="46.33203125" style="42" customWidth="1"/>
    <col min="3330" max="3330" width="10.6640625" style="42" customWidth="1"/>
    <col min="3331" max="3331" width="14.6640625" style="42" customWidth="1"/>
    <col min="3332" max="3332" width="10.6640625" style="42" customWidth="1"/>
    <col min="3333" max="3333" width="14.6640625" style="42" customWidth="1"/>
    <col min="3334" max="3334" width="4.6640625" style="42" customWidth="1"/>
    <col min="3335" max="3335" width="10.6640625" style="42" customWidth="1"/>
    <col min="3336" max="3336" width="9.6640625" style="42" customWidth="1"/>
    <col min="3337" max="3337" width="14.6640625" style="42" customWidth="1"/>
    <col min="3338" max="3338" width="9.6640625" style="42" customWidth="1"/>
    <col min="3339" max="3584" width="11.44140625" style="42"/>
    <col min="3585" max="3585" width="46.33203125" style="42" customWidth="1"/>
    <col min="3586" max="3586" width="10.6640625" style="42" customWidth="1"/>
    <col min="3587" max="3587" width="14.6640625" style="42" customWidth="1"/>
    <col min="3588" max="3588" width="10.6640625" style="42" customWidth="1"/>
    <col min="3589" max="3589" width="14.6640625" style="42" customWidth="1"/>
    <col min="3590" max="3590" width="4.6640625" style="42" customWidth="1"/>
    <col min="3591" max="3591" width="10.6640625" style="42" customWidth="1"/>
    <col min="3592" max="3592" width="9.6640625" style="42" customWidth="1"/>
    <col min="3593" max="3593" width="14.6640625" style="42" customWidth="1"/>
    <col min="3594" max="3594" width="9.6640625" style="42" customWidth="1"/>
    <col min="3595" max="3840" width="11.44140625" style="42"/>
    <col min="3841" max="3841" width="46.33203125" style="42" customWidth="1"/>
    <col min="3842" max="3842" width="10.6640625" style="42" customWidth="1"/>
    <col min="3843" max="3843" width="14.6640625" style="42" customWidth="1"/>
    <col min="3844" max="3844" width="10.6640625" style="42" customWidth="1"/>
    <col min="3845" max="3845" width="14.6640625" style="42" customWidth="1"/>
    <col min="3846" max="3846" width="4.6640625" style="42" customWidth="1"/>
    <col min="3847" max="3847" width="10.6640625" style="42" customWidth="1"/>
    <col min="3848" max="3848" width="9.6640625" style="42" customWidth="1"/>
    <col min="3849" max="3849" width="14.6640625" style="42" customWidth="1"/>
    <col min="3850" max="3850" width="9.6640625" style="42" customWidth="1"/>
    <col min="3851" max="4096" width="11.44140625" style="42"/>
    <col min="4097" max="4097" width="46.33203125" style="42" customWidth="1"/>
    <col min="4098" max="4098" width="10.6640625" style="42" customWidth="1"/>
    <col min="4099" max="4099" width="14.6640625" style="42" customWidth="1"/>
    <col min="4100" max="4100" width="10.6640625" style="42" customWidth="1"/>
    <col min="4101" max="4101" width="14.6640625" style="42" customWidth="1"/>
    <col min="4102" max="4102" width="4.6640625" style="42" customWidth="1"/>
    <col min="4103" max="4103" width="10.6640625" style="42" customWidth="1"/>
    <col min="4104" max="4104" width="9.6640625" style="42" customWidth="1"/>
    <col min="4105" max="4105" width="14.6640625" style="42" customWidth="1"/>
    <col min="4106" max="4106" width="9.6640625" style="42" customWidth="1"/>
    <col min="4107" max="4352" width="11.44140625" style="42"/>
    <col min="4353" max="4353" width="46.33203125" style="42" customWidth="1"/>
    <col min="4354" max="4354" width="10.6640625" style="42" customWidth="1"/>
    <col min="4355" max="4355" width="14.6640625" style="42" customWidth="1"/>
    <col min="4356" max="4356" width="10.6640625" style="42" customWidth="1"/>
    <col min="4357" max="4357" width="14.6640625" style="42" customWidth="1"/>
    <col min="4358" max="4358" width="4.6640625" style="42" customWidth="1"/>
    <col min="4359" max="4359" width="10.6640625" style="42" customWidth="1"/>
    <col min="4360" max="4360" width="9.6640625" style="42" customWidth="1"/>
    <col min="4361" max="4361" width="14.6640625" style="42" customWidth="1"/>
    <col min="4362" max="4362" width="9.6640625" style="42" customWidth="1"/>
    <col min="4363" max="4608" width="11.44140625" style="42"/>
    <col min="4609" max="4609" width="46.33203125" style="42" customWidth="1"/>
    <col min="4610" max="4610" width="10.6640625" style="42" customWidth="1"/>
    <col min="4611" max="4611" width="14.6640625" style="42" customWidth="1"/>
    <col min="4612" max="4612" width="10.6640625" style="42" customWidth="1"/>
    <col min="4613" max="4613" width="14.6640625" style="42" customWidth="1"/>
    <col min="4614" max="4614" width="4.6640625" style="42" customWidth="1"/>
    <col min="4615" max="4615" width="10.6640625" style="42" customWidth="1"/>
    <col min="4616" max="4616" width="9.6640625" style="42" customWidth="1"/>
    <col min="4617" max="4617" width="14.6640625" style="42" customWidth="1"/>
    <col min="4618" max="4618" width="9.6640625" style="42" customWidth="1"/>
    <col min="4619" max="4864" width="11.44140625" style="42"/>
    <col min="4865" max="4865" width="46.33203125" style="42" customWidth="1"/>
    <col min="4866" max="4866" width="10.6640625" style="42" customWidth="1"/>
    <col min="4867" max="4867" width="14.6640625" style="42" customWidth="1"/>
    <col min="4868" max="4868" width="10.6640625" style="42" customWidth="1"/>
    <col min="4869" max="4869" width="14.6640625" style="42" customWidth="1"/>
    <col min="4870" max="4870" width="4.6640625" style="42" customWidth="1"/>
    <col min="4871" max="4871" width="10.6640625" style="42" customWidth="1"/>
    <col min="4872" max="4872" width="9.6640625" style="42" customWidth="1"/>
    <col min="4873" max="4873" width="14.6640625" style="42" customWidth="1"/>
    <col min="4874" max="4874" width="9.6640625" style="42" customWidth="1"/>
    <col min="4875" max="5120" width="11.44140625" style="42"/>
    <col min="5121" max="5121" width="46.33203125" style="42" customWidth="1"/>
    <col min="5122" max="5122" width="10.6640625" style="42" customWidth="1"/>
    <col min="5123" max="5123" width="14.6640625" style="42" customWidth="1"/>
    <col min="5124" max="5124" width="10.6640625" style="42" customWidth="1"/>
    <col min="5125" max="5125" width="14.6640625" style="42" customWidth="1"/>
    <col min="5126" max="5126" width="4.6640625" style="42" customWidth="1"/>
    <col min="5127" max="5127" width="10.6640625" style="42" customWidth="1"/>
    <col min="5128" max="5128" width="9.6640625" style="42" customWidth="1"/>
    <col min="5129" max="5129" width="14.6640625" style="42" customWidth="1"/>
    <col min="5130" max="5130" width="9.6640625" style="42" customWidth="1"/>
    <col min="5131" max="5376" width="11.44140625" style="42"/>
    <col min="5377" max="5377" width="46.33203125" style="42" customWidth="1"/>
    <col min="5378" max="5378" width="10.6640625" style="42" customWidth="1"/>
    <col min="5379" max="5379" width="14.6640625" style="42" customWidth="1"/>
    <col min="5380" max="5380" width="10.6640625" style="42" customWidth="1"/>
    <col min="5381" max="5381" width="14.6640625" style="42" customWidth="1"/>
    <col min="5382" max="5382" width="4.6640625" style="42" customWidth="1"/>
    <col min="5383" max="5383" width="10.6640625" style="42" customWidth="1"/>
    <col min="5384" max="5384" width="9.6640625" style="42" customWidth="1"/>
    <col min="5385" max="5385" width="14.6640625" style="42" customWidth="1"/>
    <col min="5386" max="5386" width="9.6640625" style="42" customWidth="1"/>
    <col min="5387" max="5632" width="11.44140625" style="42"/>
    <col min="5633" max="5633" width="46.33203125" style="42" customWidth="1"/>
    <col min="5634" max="5634" width="10.6640625" style="42" customWidth="1"/>
    <col min="5635" max="5635" width="14.6640625" style="42" customWidth="1"/>
    <col min="5636" max="5636" width="10.6640625" style="42" customWidth="1"/>
    <col min="5637" max="5637" width="14.6640625" style="42" customWidth="1"/>
    <col min="5638" max="5638" width="4.6640625" style="42" customWidth="1"/>
    <col min="5639" max="5639" width="10.6640625" style="42" customWidth="1"/>
    <col min="5640" max="5640" width="9.6640625" style="42" customWidth="1"/>
    <col min="5641" max="5641" width="14.6640625" style="42" customWidth="1"/>
    <col min="5642" max="5642" width="9.6640625" style="42" customWidth="1"/>
    <col min="5643" max="5888" width="11.44140625" style="42"/>
    <col min="5889" max="5889" width="46.33203125" style="42" customWidth="1"/>
    <col min="5890" max="5890" width="10.6640625" style="42" customWidth="1"/>
    <col min="5891" max="5891" width="14.6640625" style="42" customWidth="1"/>
    <col min="5892" max="5892" width="10.6640625" style="42" customWidth="1"/>
    <col min="5893" max="5893" width="14.6640625" style="42" customWidth="1"/>
    <col min="5894" max="5894" width="4.6640625" style="42" customWidth="1"/>
    <col min="5895" max="5895" width="10.6640625" style="42" customWidth="1"/>
    <col min="5896" max="5896" width="9.6640625" style="42" customWidth="1"/>
    <col min="5897" max="5897" width="14.6640625" style="42" customWidth="1"/>
    <col min="5898" max="5898" width="9.6640625" style="42" customWidth="1"/>
    <col min="5899" max="6144" width="11.44140625" style="42"/>
    <col min="6145" max="6145" width="46.33203125" style="42" customWidth="1"/>
    <col min="6146" max="6146" width="10.6640625" style="42" customWidth="1"/>
    <col min="6147" max="6147" width="14.6640625" style="42" customWidth="1"/>
    <col min="6148" max="6148" width="10.6640625" style="42" customWidth="1"/>
    <col min="6149" max="6149" width="14.6640625" style="42" customWidth="1"/>
    <col min="6150" max="6150" width="4.6640625" style="42" customWidth="1"/>
    <col min="6151" max="6151" width="10.6640625" style="42" customWidth="1"/>
    <col min="6152" max="6152" width="9.6640625" style="42" customWidth="1"/>
    <col min="6153" max="6153" width="14.6640625" style="42" customWidth="1"/>
    <col min="6154" max="6154" width="9.6640625" style="42" customWidth="1"/>
    <col min="6155" max="6400" width="11.44140625" style="42"/>
    <col min="6401" max="6401" width="46.33203125" style="42" customWidth="1"/>
    <col min="6402" max="6402" width="10.6640625" style="42" customWidth="1"/>
    <col min="6403" max="6403" width="14.6640625" style="42" customWidth="1"/>
    <col min="6404" max="6404" width="10.6640625" style="42" customWidth="1"/>
    <col min="6405" max="6405" width="14.6640625" style="42" customWidth="1"/>
    <col min="6406" max="6406" width="4.6640625" style="42" customWidth="1"/>
    <col min="6407" max="6407" width="10.6640625" style="42" customWidth="1"/>
    <col min="6408" max="6408" width="9.6640625" style="42" customWidth="1"/>
    <col min="6409" max="6409" width="14.6640625" style="42" customWidth="1"/>
    <col min="6410" max="6410" width="9.6640625" style="42" customWidth="1"/>
    <col min="6411" max="6656" width="11.44140625" style="42"/>
    <col min="6657" max="6657" width="46.33203125" style="42" customWidth="1"/>
    <col min="6658" max="6658" width="10.6640625" style="42" customWidth="1"/>
    <col min="6659" max="6659" width="14.6640625" style="42" customWidth="1"/>
    <col min="6660" max="6660" width="10.6640625" style="42" customWidth="1"/>
    <col min="6661" max="6661" width="14.6640625" style="42" customWidth="1"/>
    <col min="6662" max="6662" width="4.6640625" style="42" customWidth="1"/>
    <col min="6663" max="6663" width="10.6640625" style="42" customWidth="1"/>
    <col min="6664" max="6664" width="9.6640625" style="42" customWidth="1"/>
    <col min="6665" max="6665" width="14.6640625" style="42" customWidth="1"/>
    <col min="6666" max="6666" width="9.6640625" style="42" customWidth="1"/>
    <col min="6667" max="6912" width="11.44140625" style="42"/>
    <col min="6913" max="6913" width="46.33203125" style="42" customWidth="1"/>
    <col min="6914" max="6914" width="10.6640625" style="42" customWidth="1"/>
    <col min="6915" max="6915" width="14.6640625" style="42" customWidth="1"/>
    <col min="6916" max="6916" width="10.6640625" style="42" customWidth="1"/>
    <col min="6917" max="6917" width="14.6640625" style="42" customWidth="1"/>
    <col min="6918" max="6918" width="4.6640625" style="42" customWidth="1"/>
    <col min="6919" max="6919" width="10.6640625" style="42" customWidth="1"/>
    <col min="6920" max="6920" width="9.6640625" style="42" customWidth="1"/>
    <col min="6921" max="6921" width="14.6640625" style="42" customWidth="1"/>
    <col min="6922" max="6922" width="9.6640625" style="42" customWidth="1"/>
    <col min="6923" max="7168" width="11.44140625" style="42"/>
    <col min="7169" max="7169" width="46.33203125" style="42" customWidth="1"/>
    <col min="7170" max="7170" width="10.6640625" style="42" customWidth="1"/>
    <col min="7171" max="7171" width="14.6640625" style="42" customWidth="1"/>
    <col min="7172" max="7172" width="10.6640625" style="42" customWidth="1"/>
    <col min="7173" max="7173" width="14.6640625" style="42" customWidth="1"/>
    <col min="7174" max="7174" width="4.6640625" style="42" customWidth="1"/>
    <col min="7175" max="7175" width="10.6640625" style="42" customWidth="1"/>
    <col min="7176" max="7176" width="9.6640625" style="42" customWidth="1"/>
    <col min="7177" max="7177" width="14.6640625" style="42" customWidth="1"/>
    <col min="7178" max="7178" width="9.6640625" style="42" customWidth="1"/>
    <col min="7179" max="7424" width="11.44140625" style="42"/>
    <col min="7425" max="7425" width="46.33203125" style="42" customWidth="1"/>
    <col min="7426" max="7426" width="10.6640625" style="42" customWidth="1"/>
    <col min="7427" max="7427" width="14.6640625" style="42" customWidth="1"/>
    <col min="7428" max="7428" width="10.6640625" style="42" customWidth="1"/>
    <col min="7429" max="7429" width="14.6640625" style="42" customWidth="1"/>
    <col min="7430" max="7430" width="4.6640625" style="42" customWidth="1"/>
    <col min="7431" max="7431" width="10.6640625" style="42" customWidth="1"/>
    <col min="7432" max="7432" width="9.6640625" style="42" customWidth="1"/>
    <col min="7433" max="7433" width="14.6640625" style="42" customWidth="1"/>
    <col min="7434" max="7434" width="9.6640625" style="42" customWidth="1"/>
    <col min="7435" max="7680" width="11.44140625" style="42"/>
    <col min="7681" max="7681" width="46.33203125" style="42" customWidth="1"/>
    <col min="7682" max="7682" width="10.6640625" style="42" customWidth="1"/>
    <col min="7683" max="7683" width="14.6640625" style="42" customWidth="1"/>
    <col min="7684" max="7684" width="10.6640625" style="42" customWidth="1"/>
    <col min="7685" max="7685" width="14.6640625" style="42" customWidth="1"/>
    <col min="7686" max="7686" width="4.6640625" style="42" customWidth="1"/>
    <col min="7687" max="7687" width="10.6640625" style="42" customWidth="1"/>
    <col min="7688" max="7688" width="9.6640625" style="42" customWidth="1"/>
    <col min="7689" max="7689" width="14.6640625" style="42" customWidth="1"/>
    <col min="7690" max="7690" width="9.6640625" style="42" customWidth="1"/>
    <col min="7691" max="7936" width="11.44140625" style="42"/>
    <col min="7937" max="7937" width="46.33203125" style="42" customWidth="1"/>
    <col min="7938" max="7938" width="10.6640625" style="42" customWidth="1"/>
    <col min="7939" max="7939" width="14.6640625" style="42" customWidth="1"/>
    <col min="7940" max="7940" width="10.6640625" style="42" customWidth="1"/>
    <col min="7941" max="7941" width="14.6640625" style="42" customWidth="1"/>
    <col min="7942" max="7942" width="4.6640625" style="42" customWidth="1"/>
    <col min="7943" max="7943" width="10.6640625" style="42" customWidth="1"/>
    <col min="7944" max="7944" width="9.6640625" style="42" customWidth="1"/>
    <col min="7945" max="7945" width="14.6640625" style="42" customWidth="1"/>
    <col min="7946" max="7946" width="9.6640625" style="42" customWidth="1"/>
    <col min="7947" max="8192" width="11.44140625" style="42"/>
    <col min="8193" max="8193" width="46.33203125" style="42" customWidth="1"/>
    <col min="8194" max="8194" width="10.6640625" style="42" customWidth="1"/>
    <col min="8195" max="8195" width="14.6640625" style="42" customWidth="1"/>
    <col min="8196" max="8196" width="10.6640625" style="42" customWidth="1"/>
    <col min="8197" max="8197" width="14.6640625" style="42" customWidth="1"/>
    <col min="8198" max="8198" width="4.6640625" style="42" customWidth="1"/>
    <col min="8199" max="8199" width="10.6640625" style="42" customWidth="1"/>
    <col min="8200" max="8200" width="9.6640625" style="42" customWidth="1"/>
    <col min="8201" max="8201" width="14.6640625" style="42" customWidth="1"/>
    <col min="8202" max="8202" width="9.6640625" style="42" customWidth="1"/>
    <col min="8203" max="8448" width="11.44140625" style="42"/>
    <col min="8449" max="8449" width="46.33203125" style="42" customWidth="1"/>
    <col min="8450" max="8450" width="10.6640625" style="42" customWidth="1"/>
    <col min="8451" max="8451" width="14.6640625" style="42" customWidth="1"/>
    <col min="8452" max="8452" width="10.6640625" style="42" customWidth="1"/>
    <col min="8453" max="8453" width="14.6640625" style="42" customWidth="1"/>
    <col min="8454" max="8454" width="4.6640625" style="42" customWidth="1"/>
    <col min="8455" max="8455" width="10.6640625" style="42" customWidth="1"/>
    <col min="8456" max="8456" width="9.6640625" style="42" customWidth="1"/>
    <col min="8457" max="8457" width="14.6640625" style="42" customWidth="1"/>
    <col min="8458" max="8458" width="9.6640625" style="42" customWidth="1"/>
    <col min="8459" max="8704" width="11.44140625" style="42"/>
    <col min="8705" max="8705" width="46.33203125" style="42" customWidth="1"/>
    <col min="8706" max="8706" width="10.6640625" style="42" customWidth="1"/>
    <col min="8707" max="8707" width="14.6640625" style="42" customWidth="1"/>
    <col min="8708" max="8708" width="10.6640625" style="42" customWidth="1"/>
    <col min="8709" max="8709" width="14.6640625" style="42" customWidth="1"/>
    <col min="8710" max="8710" width="4.6640625" style="42" customWidth="1"/>
    <col min="8711" max="8711" width="10.6640625" style="42" customWidth="1"/>
    <col min="8712" max="8712" width="9.6640625" style="42" customWidth="1"/>
    <col min="8713" max="8713" width="14.6640625" style="42" customWidth="1"/>
    <col min="8714" max="8714" width="9.6640625" style="42" customWidth="1"/>
    <col min="8715" max="8960" width="11.44140625" style="42"/>
    <col min="8961" max="8961" width="46.33203125" style="42" customWidth="1"/>
    <col min="8962" max="8962" width="10.6640625" style="42" customWidth="1"/>
    <col min="8963" max="8963" width="14.6640625" style="42" customWidth="1"/>
    <col min="8964" max="8964" width="10.6640625" style="42" customWidth="1"/>
    <col min="8965" max="8965" width="14.6640625" style="42" customWidth="1"/>
    <col min="8966" max="8966" width="4.6640625" style="42" customWidth="1"/>
    <col min="8967" max="8967" width="10.6640625" style="42" customWidth="1"/>
    <col min="8968" max="8968" width="9.6640625" style="42" customWidth="1"/>
    <col min="8969" max="8969" width="14.6640625" style="42" customWidth="1"/>
    <col min="8970" max="8970" width="9.6640625" style="42" customWidth="1"/>
    <col min="8971" max="9216" width="11.44140625" style="42"/>
    <col min="9217" max="9217" width="46.33203125" style="42" customWidth="1"/>
    <col min="9218" max="9218" width="10.6640625" style="42" customWidth="1"/>
    <col min="9219" max="9219" width="14.6640625" style="42" customWidth="1"/>
    <col min="9220" max="9220" width="10.6640625" style="42" customWidth="1"/>
    <col min="9221" max="9221" width="14.6640625" style="42" customWidth="1"/>
    <col min="9222" max="9222" width="4.6640625" style="42" customWidth="1"/>
    <col min="9223" max="9223" width="10.6640625" style="42" customWidth="1"/>
    <col min="9224" max="9224" width="9.6640625" style="42" customWidth="1"/>
    <col min="9225" max="9225" width="14.6640625" style="42" customWidth="1"/>
    <col min="9226" max="9226" width="9.6640625" style="42" customWidth="1"/>
    <col min="9227" max="9472" width="11.44140625" style="42"/>
    <col min="9473" max="9473" width="46.33203125" style="42" customWidth="1"/>
    <col min="9474" max="9474" width="10.6640625" style="42" customWidth="1"/>
    <col min="9475" max="9475" width="14.6640625" style="42" customWidth="1"/>
    <col min="9476" max="9476" width="10.6640625" style="42" customWidth="1"/>
    <col min="9477" max="9477" width="14.6640625" style="42" customWidth="1"/>
    <col min="9478" max="9478" width="4.6640625" style="42" customWidth="1"/>
    <col min="9479" max="9479" width="10.6640625" style="42" customWidth="1"/>
    <col min="9480" max="9480" width="9.6640625" style="42" customWidth="1"/>
    <col min="9481" max="9481" width="14.6640625" style="42" customWidth="1"/>
    <col min="9482" max="9482" width="9.6640625" style="42" customWidth="1"/>
    <col min="9483" max="9728" width="11.44140625" style="42"/>
    <col min="9729" max="9729" width="46.33203125" style="42" customWidth="1"/>
    <col min="9730" max="9730" width="10.6640625" style="42" customWidth="1"/>
    <col min="9731" max="9731" width="14.6640625" style="42" customWidth="1"/>
    <col min="9732" max="9732" width="10.6640625" style="42" customWidth="1"/>
    <col min="9733" max="9733" width="14.6640625" style="42" customWidth="1"/>
    <col min="9734" max="9734" width="4.6640625" style="42" customWidth="1"/>
    <col min="9735" max="9735" width="10.6640625" style="42" customWidth="1"/>
    <col min="9736" max="9736" width="9.6640625" style="42" customWidth="1"/>
    <col min="9737" max="9737" width="14.6640625" style="42" customWidth="1"/>
    <col min="9738" max="9738" width="9.6640625" style="42" customWidth="1"/>
    <col min="9739" max="9984" width="11.44140625" style="42"/>
    <col min="9985" max="9985" width="46.33203125" style="42" customWidth="1"/>
    <col min="9986" max="9986" width="10.6640625" style="42" customWidth="1"/>
    <col min="9987" max="9987" width="14.6640625" style="42" customWidth="1"/>
    <col min="9988" max="9988" width="10.6640625" style="42" customWidth="1"/>
    <col min="9989" max="9989" width="14.6640625" style="42" customWidth="1"/>
    <col min="9990" max="9990" width="4.6640625" style="42" customWidth="1"/>
    <col min="9991" max="9991" width="10.6640625" style="42" customWidth="1"/>
    <col min="9992" max="9992" width="9.6640625" style="42" customWidth="1"/>
    <col min="9993" max="9993" width="14.6640625" style="42" customWidth="1"/>
    <col min="9994" max="9994" width="9.6640625" style="42" customWidth="1"/>
    <col min="9995" max="10240" width="11.44140625" style="42"/>
    <col min="10241" max="10241" width="46.33203125" style="42" customWidth="1"/>
    <col min="10242" max="10242" width="10.6640625" style="42" customWidth="1"/>
    <col min="10243" max="10243" width="14.6640625" style="42" customWidth="1"/>
    <col min="10244" max="10244" width="10.6640625" style="42" customWidth="1"/>
    <col min="10245" max="10245" width="14.6640625" style="42" customWidth="1"/>
    <col min="10246" max="10246" width="4.6640625" style="42" customWidth="1"/>
    <col min="10247" max="10247" width="10.6640625" style="42" customWidth="1"/>
    <col min="10248" max="10248" width="9.6640625" style="42" customWidth="1"/>
    <col min="10249" max="10249" width="14.6640625" style="42" customWidth="1"/>
    <col min="10250" max="10250" width="9.6640625" style="42" customWidth="1"/>
    <col min="10251" max="10496" width="11.44140625" style="42"/>
    <col min="10497" max="10497" width="46.33203125" style="42" customWidth="1"/>
    <col min="10498" max="10498" width="10.6640625" style="42" customWidth="1"/>
    <col min="10499" max="10499" width="14.6640625" style="42" customWidth="1"/>
    <col min="10500" max="10500" width="10.6640625" style="42" customWidth="1"/>
    <col min="10501" max="10501" width="14.6640625" style="42" customWidth="1"/>
    <col min="10502" max="10502" width="4.6640625" style="42" customWidth="1"/>
    <col min="10503" max="10503" width="10.6640625" style="42" customWidth="1"/>
    <col min="10504" max="10504" width="9.6640625" style="42" customWidth="1"/>
    <col min="10505" max="10505" width="14.6640625" style="42" customWidth="1"/>
    <col min="10506" max="10506" width="9.6640625" style="42" customWidth="1"/>
    <col min="10507" max="10752" width="11.44140625" style="42"/>
    <col min="10753" max="10753" width="46.33203125" style="42" customWidth="1"/>
    <col min="10754" max="10754" width="10.6640625" style="42" customWidth="1"/>
    <col min="10755" max="10755" width="14.6640625" style="42" customWidth="1"/>
    <col min="10756" max="10756" width="10.6640625" style="42" customWidth="1"/>
    <col min="10757" max="10757" width="14.6640625" style="42" customWidth="1"/>
    <col min="10758" max="10758" width="4.6640625" style="42" customWidth="1"/>
    <col min="10759" max="10759" width="10.6640625" style="42" customWidth="1"/>
    <col min="10760" max="10760" width="9.6640625" style="42" customWidth="1"/>
    <col min="10761" max="10761" width="14.6640625" style="42" customWidth="1"/>
    <col min="10762" max="10762" width="9.6640625" style="42" customWidth="1"/>
    <col min="10763" max="11008" width="11.44140625" style="42"/>
    <col min="11009" max="11009" width="46.33203125" style="42" customWidth="1"/>
    <col min="11010" max="11010" width="10.6640625" style="42" customWidth="1"/>
    <col min="11011" max="11011" width="14.6640625" style="42" customWidth="1"/>
    <col min="11012" max="11012" width="10.6640625" style="42" customWidth="1"/>
    <col min="11013" max="11013" width="14.6640625" style="42" customWidth="1"/>
    <col min="11014" max="11014" width="4.6640625" style="42" customWidth="1"/>
    <col min="11015" max="11015" width="10.6640625" style="42" customWidth="1"/>
    <col min="11016" max="11016" width="9.6640625" style="42" customWidth="1"/>
    <col min="11017" max="11017" width="14.6640625" style="42" customWidth="1"/>
    <col min="11018" max="11018" width="9.6640625" style="42" customWidth="1"/>
    <col min="11019" max="11264" width="11.44140625" style="42"/>
    <col min="11265" max="11265" width="46.33203125" style="42" customWidth="1"/>
    <col min="11266" max="11266" width="10.6640625" style="42" customWidth="1"/>
    <col min="11267" max="11267" width="14.6640625" style="42" customWidth="1"/>
    <col min="11268" max="11268" width="10.6640625" style="42" customWidth="1"/>
    <col min="11269" max="11269" width="14.6640625" style="42" customWidth="1"/>
    <col min="11270" max="11270" width="4.6640625" style="42" customWidth="1"/>
    <col min="11271" max="11271" width="10.6640625" style="42" customWidth="1"/>
    <col min="11272" max="11272" width="9.6640625" style="42" customWidth="1"/>
    <col min="11273" max="11273" width="14.6640625" style="42" customWidth="1"/>
    <col min="11274" max="11274" width="9.6640625" style="42" customWidth="1"/>
    <col min="11275" max="11520" width="11.44140625" style="42"/>
    <col min="11521" max="11521" width="46.33203125" style="42" customWidth="1"/>
    <col min="11522" max="11522" width="10.6640625" style="42" customWidth="1"/>
    <col min="11523" max="11523" width="14.6640625" style="42" customWidth="1"/>
    <col min="11524" max="11524" width="10.6640625" style="42" customWidth="1"/>
    <col min="11525" max="11525" width="14.6640625" style="42" customWidth="1"/>
    <col min="11526" max="11526" width="4.6640625" style="42" customWidth="1"/>
    <col min="11527" max="11527" width="10.6640625" style="42" customWidth="1"/>
    <col min="11528" max="11528" width="9.6640625" style="42" customWidth="1"/>
    <col min="11529" max="11529" width="14.6640625" style="42" customWidth="1"/>
    <col min="11530" max="11530" width="9.6640625" style="42" customWidth="1"/>
    <col min="11531" max="11776" width="11.44140625" style="42"/>
    <col min="11777" max="11777" width="46.33203125" style="42" customWidth="1"/>
    <col min="11778" max="11778" width="10.6640625" style="42" customWidth="1"/>
    <col min="11779" max="11779" width="14.6640625" style="42" customWidth="1"/>
    <col min="11780" max="11780" width="10.6640625" style="42" customWidth="1"/>
    <col min="11781" max="11781" width="14.6640625" style="42" customWidth="1"/>
    <col min="11782" max="11782" width="4.6640625" style="42" customWidth="1"/>
    <col min="11783" max="11783" width="10.6640625" style="42" customWidth="1"/>
    <col min="11784" max="11784" width="9.6640625" style="42" customWidth="1"/>
    <col min="11785" max="11785" width="14.6640625" style="42" customWidth="1"/>
    <col min="11786" max="11786" width="9.6640625" style="42" customWidth="1"/>
    <col min="11787" max="12032" width="11.44140625" style="42"/>
    <col min="12033" max="12033" width="46.33203125" style="42" customWidth="1"/>
    <col min="12034" max="12034" width="10.6640625" style="42" customWidth="1"/>
    <col min="12035" max="12035" width="14.6640625" style="42" customWidth="1"/>
    <col min="12036" max="12036" width="10.6640625" style="42" customWidth="1"/>
    <col min="12037" max="12037" width="14.6640625" style="42" customWidth="1"/>
    <col min="12038" max="12038" width="4.6640625" style="42" customWidth="1"/>
    <col min="12039" max="12039" width="10.6640625" style="42" customWidth="1"/>
    <col min="12040" max="12040" width="9.6640625" style="42" customWidth="1"/>
    <col min="12041" max="12041" width="14.6640625" style="42" customWidth="1"/>
    <col min="12042" max="12042" width="9.6640625" style="42" customWidth="1"/>
    <col min="12043" max="12288" width="11.44140625" style="42"/>
    <col min="12289" max="12289" width="46.33203125" style="42" customWidth="1"/>
    <col min="12290" max="12290" width="10.6640625" style="42" customWidth="1"/>
    <col min="12291" max="12291" width="14.6640625" style="42" customWidth="1"/>
    <col min="12292" max="12292" width="10.6640625" style="42" customWidth="1"/>
    <col min="12293" max="12293" width="14.6640625" style="42" customWidth="1"/>
    <col min="12294" max="12294" width="4.6640625" style="42" customWidth="1"/>
    <col min="12295" max="12295" width="10.6640625" style="42" customWidth="1"/>
    <col min="12296" max="12296" width="9.6640625" style="42" customWidth="1"/>
    <col min="12297" max="12297" width="14.6640625" style="42" customWidth="1"/>
    <col min="12298" max="12298" width="9.6640625" style="42" customWidth="1"/>
    <col min="12299" max="12544" width="11.44140625" style="42"/>
    <col min="12545" max="12545" width="46.33203125" style="42" customWidth="1"/>
    <col min="12546" max="12546" width="10.6640625" style="42" customWidth="1"/>
    <col min="12547" max="12547" width="14.6640625" style="42" customWidth="1"/>
    <col min="12548" max="12548" width="10.6640625" style="42" customWidth="1"/>
    <col min="12549" max="12549" width="14.6640625" style="42" customWidth="1"/>
    <col min="12550" max="12550" width="4.6640625" style="42" customWidth="1"/>
    <col min="12551" max="12551" width="10.6640625" style="42" customWidth="1"/>
    <col min="12552" max="12552" width="9.6640625" style="42" customWidth="1"/>
    <col min="12553" max="12553" width="14.6640625" style="42" customWidth="1"/>
    <col min="12554" max="12554" width="9.6640625" style="42" customWidth="1"/>
    <col min="12555" max="12800" width="11.44140625" style="42"/>
    <col min="12801" max="12801" width="46.33203125" style="42" customWidth="1"/>
    <col min="12802" max="12802" width="10.6640625" style="42" customWidth="1"/>
    <col min="12803" max="12803" width="14.6640625" style="42" customWidth="1"/>
    <col min="12804" max="12804" width="10.6640625" style="42" customWidth="1"/>
    <col min="12805" max="12805" width="14.6640625" style="42" customWidth="1"/>
    <col min="12806" max="12806" width="4.6640625" style="42" customWidth="1"/>
    <col min="12807" max="12807" width="10.6640625" style="42" customWidth="1"/>
    <col min="12808" max="12808" width="9.6640625" style="42" customWidth="1"/>
    <col min="12809" max="12809" width="14.6640625" style="42" customWidth="1"/>
    <col min="12810" max="12810" width="9.6640625" style="42" customWidth="1"/>
    <col min="12811" max="13056" width="11.44140625" style="42"/>
    <col min="13057" max="13057" width="46.33203125" style="42" customWidth="1"/>
    <col min="13058" max="13058" width="10.6640625" style="42" customWidth="1"/>
    <col min="13059" max="13059" width="14.6640625" style="42" customWidth="1"/>
    <col min="13060" max="13060" width="10.6640625" style="42" customWidth="1"/>
    <col min="13061" max="13061" width="14.6640625" style="42" customWidth="1"/>
    <col min="13062" max="13062" width="4.6640625" style="42" customWidth="1"/>
    <col min="13063" max="13063" width="10.6640625" style="42" customWidth="1"/>
    <col min="13064" max="13064" width="9.6640625" style="42" customWidth="1"/>
    <col min="13065" max="13065" width="14.6640625" style="42" customWidth="1"/>
    <col min="13066" max="13066" width="9.6640625" style="42" customWidth="1"/>
    <col min="13067" max="13312" width="11.44140625" style="42"/>
    <col min="13313" max="13313" width="46.33203125" style="42" customWidth="1"/>
    <col min="13314" max="13314" width="10.6640625" style="42" customWidth="1"/>
    <col min="13315" max="13315" width="14.6640625" style="42" customWidth="1"/>
    <col min="13316" max="13316" width="10.6640625" style="42" customWidth="1"/>
    <col min="13317" max="13317" width="14.6640625" style="42" customWidth="1"/>
    <col min="13318" max="13318" width="4.6640625" style="42" customWidth="1"/>
    <col min="13319" max="13319" width="10.6640625" style="42" customWidth="1"/>
    <col min="13320" max="13320" width="9.6640625" style="42" customWidth="1"/>
    <col min="13321" max="13321" width="14.6640625" style="42" customWidth="1"/>
    <col min="13322" max="13322" width="9.6640625" style="42" customWidth="1"/>
    <col min="13323" max="13568" width="11.44140625" style="42"/>
    <col min="13569" max="13569" width="46.33203125" style="42" customWidth="1"/>
    <col min="13570" max="13570" width="10.6640625" style="42" customWidth="1"/>
    <col min="13571" max="13571" width="14.6640625" style="42" customWidth="1"/>
    <col min="13572" max="13572" width="10.6640625" style="42" customWidth="1"/>
    <col min="13573" max="13573" width="14.6640625" style="42" customWidth="1"/>
    <col min="13574" max="13574" width="4.6640625" style="42" customWidth="1"/>
    <col min="13575" max="13575" width="10.6640625" style="42" customWidth="1"/>
    <col min="13576" max="13576" width="9.6640625" style="42" customWidth="1"/>
    <col min="13577" max="13577" width="14.6640625" style="42" customWidth="1"/>
    <col min="13578" max="13578" width="9.6640625" style="42" customWidth="1"/>
    <col min="13579" max="13824" width="11.44140625" style="42"/>
    <col min="13825" max="13825" width="46.33203125" style="42" customWidth="1"/>
    <col min="13826" max="13826" width="10.6640625" style="42" customWidth="1"/>
    <col min="13827" max="13827" width="14.6640625" style="42" customWidth="1"/>
    <col min="13828" max="13828" width="10.6640625" style="42" customWidth="1"/>
    <col min="13829" max="13829" width="14.6640625" style="42" customWidth="1"/>
    <col min="13830" max="13830" width="4.6640625" style="42" customWidth="1"/>
    <col min="13831" max="13831" width="10.6640625" style="42" customWidth="1"/>
    <col min="13832" max="13832" width="9.6640625" style="42" customWidth="1"/>
    <col min="13833" max="13833" width="14.6640625" style="42" customWidth="1"/>
    <col min="13834" max="13834" width="9.6640625" style="42" customWidth="1"/>
    <col min="13835" max="14080" width="11.44140625" style="42"/>
    <col min="14081" max="14081" width="46.33203125" style="42" customWidth="1"/>
    <col min="14082" max="14082" width="10.6640625" style="42" customWidth="1"/>
    <col min="14083" max="14083" width="14.6640625" style="42" customWidth="1"/>
    <col min="14084" max="14084" width="10.6640625" style="42" customWidth="1"/>
    <col min="14085" max="14085" width="14.6640625" style="42" customWidth="1"/>
    <col min="14086" max="14086" width="4.6640625" style="42" customWidth="1"/>
    <col min="14087" max="14087" width="10.6640625" style="42" customWidth="1"/>
    <col min="14088" max="14088" width="9.6640625" style="42" customWidth="1"/>
    <col min="14089" max="14089" width="14.6640625" style="42" customWidth="1"/>
    <col min="14090" max="14090" width="9.6640625" style="42" customWidth="1"/>
    <col min="14091" max="14336" width="11.44140625" style="42"/>
    <col min="14337" max="14337" width="46.33203125" style="42" customWidth="1"/>
    <col min="14338" max="14338" width="10.6640625" style="42" customWidth="1"/>
    <col min="14339" max="14339" width="14.6640625" style="42" customWidth="1"/>
    <col min="14340" max="14340" width="10.6640625" style="42" customWidth="1"/>
    <col min="14341" max="14341" width="14.6640625" style="42" customWidth="1"/>
    <col min="14342" max="14342" width="4.6640625" style="42" customWidth="1"/>
    <col min="14343" max="14343" width="10.6640625" style="42" customWidth="1"/>
    <col min="14344" max="14344" width="9.6640625" style="42" customWidth="1"/>
    <col min="14345" max="14345" width="14.6640625" style="42" customWidth="1"/>
    <col min="14346" max="14346" width="9.6640625" style="42" customWidth="1"/>
    <col min="14347" max="14592" width="11.44140625" style="42"/>
    <col min="14593" max="14593" width="46.33203125" style="42" customWidth="1"/>
    <col min="14594" max="14594" width="10.6640625" style="42" customWidth="1"/>
    <col min="14595" max="14595" width="14.6640625" style="42" customWidth="1"/>
    <col min="14596" max="14596" width="10.6640625" style="42" customWidth="1"/>
    <col min="14597" max="14597" width="14.6640625" style="42" customWidth="1"/>
    <col min="14598" max="14598" width="4.6640625" style="42" customWidth="1"/>
    <col min="14599" max="14599" width="10.6640625" style="42" customWidth="1"/>
    <col min="14600" max="14600" width="9.6640625" style="42" customWidth="1"/>
    <col min="14601" max="14601" width="14.6640625" style="42" customWidth="1"/>
    <col min="14602" max="14602" width="9.6640625" style="42" customWidth="1"/>
    <col min="14603" max="14848" width="11.44140625" style="42"/>
    <col min="14849" max="14849" width="46.33203125" style="42" customWidth="1"/>
    <col min="14850" max="14850" width="10.6640625" style="42" customWidth="1"/>
    <col min="14851" max="14851" width="14.6640625" style="42" customWidth="1"/>
    <col min="14852" max="14852" width="10.6640625" style="42" customWidth="1"/>
    <col min="14853" max="14853" width="14.6640625" style="42" customWidth="1"/>
    <col min="14854" max="14854" width="4.6640625" style="42" customWidth="1"/>
    <col min="14855" max="14855" width="10.6640625" style="42" customWidth="1"/>
    <col min="14856" max="14856" width="9.6640625" style="42" customWidth="1"/>
    <col min="14857" max="14857" width="14.6640625" style="42" customWidth="1"/>
    <col min="14858" max="14858" width="9.6640625" style="42" customWidth="1"/>
    <col min="14859" max="15104" width="11.44140625" style="42"/>
    <col min="15105" max="15105" width="46.33203125" style="42" customWidth="1"/>
    <col min="15106" max="15106" width="10.6640625" style="42" customWidth="1"/>
    <col min="15107" max="15107" width="14.6640625" style="42" customWidth="1"/>
    <col min="15108" max="15108" width="10.6640625" style="42" customWidth="1"/>
    <col min="15109" max="15109" width="14.6640625" style="42" customWidth="1"/>
    <col min="15110" max="15110" width="4.6640625" style="42" customWidth="1"/>
    <col min="15111" max="15111" width="10.6640625" style="42" customWidth="1"/>
    <col min="15112" max="15112" width="9.6640625" style="42" customWidth="1"/>
    <col min="15113" max="15113" width="14.6640625" style="42" customWidth="1"/>
    <col min="15114" max="15114" width="9.6640625" style="42" customWidth="1"/>
    <col min="15115" max="15360" width="11.44140625" style="42"/>
    <col min="15361" max="15361" width="46.33203125" style="42" customWidth="1"/>
    <col min="15362" max="15362" width="10.6640625" style="42" customWidth="1"/>
    <col min="15363" max="15363" width="14.6640625" style="42" customWidth="1"/>
    <col min="15364" max="15364" width="10.6640625" style="42" customWidth="1"/>
    <col min="15365" max="15365" width="14.6640625" style="42" customWidth="1"/>
    <col min="15366" max="15366" width="4.6640625" style="42" customWidth="1"/>
    <col min="15367" max="15367" width="10.6640625" style="42" customWidth="1"/>
    <col min="15368" max="15368" width="9.6640625" style="42" customWidth="1"/>
    <col min="15369" max="15369" width="14.6640625" style="42" customWidth="1"/>
    <col min="15370" max="15370" width="9.6640625" style="42" customWidth="1"/>
    <col min="15371" max="15616" width="11.44140625" style="42"/>
    <col min="15617" max="15617" width="46.33203125" style="42" customWidth="1"/>
    <col min="15618" max="15618" width="10.6640625" style="42" customWidth="1"/>
    <col min="15619" max="15619" width="14.6640625" style="42" customWidth="1"/>
    <col min="15620" max="15620" width="10.6640625" style="42" customWidth="1"/>
    <col min="15621" max="15621" width="14.6640625" style="42" customWidth="1"/>
    <col min="15622" max="15622" width="4.6640625" style="42" customWidth="1"/>
    <col min="15623" max="15623" width="10.6640625" style="42" customWidth="1"/>
    <col min="15624" max="15624" width="9.6640625" style="42" customWidth="1"/>
    <col min="15625" max="15625" width="14.6640625" style="42" customWidth="1"/>
    <col min="15626" max="15626" width="9.6640625" style="42" customWidth="1"/>
    <col min="15627" max="15872" width="11.44140625" style="42"/>
    <col min="15873" max="15873" width="46.33203125" style="42" customWidth="1"/>
    <col min="15874" max="15874" width="10.6640625" style="42" customWidth="1"/>
    <col min="15875" max="15875" width="14.6640625" style="42" customWidth="1"/>
    <col min="15876" max="15876" width="10.6640625" style="42" customWidth="1"/>
    <col min="15877" max="15877" width="14.6640625" style="42" customWidth="1"/>
    <col min="15878" max="15878" width="4.6640625" style="42" customWidth="1"/>
    <col min="15879" max="15879" width="10.6640625" style="42" customWidth="1"/>
    <col min="15880" max="15880" width="9.6640625" style="42" customWidth="1"/>
    <col min="15881" max="15881" width="14.6640625" style="42" customWidth="1"/>
    <col min="15882" max="15882" width="9.6640625" style="42" customWidth="1"/>
    <col min="15883" max="16128" width="11.44140625" style="42"/>
    <col min="16129" max="16129" width="46.33203125" style="42" customWidth="1"/>
    <col min="16130" max="16130" width="10.6640625" style="42" customWidth="1"/>
    <col min="16131" max="16131" width="14.6640625" style="42" customWidth="1"/>
    <col min="16132" max="16132" width="10.6640625" style="42" customWidth="1"/>
    <col min="16133" max="16133" width="14.6640625" style="42" customWidth="1"/>
    <col min="16134" max="16134" width="4.6640625" style="42" customWidth="1"/>
    <col min="16135" max="16135" width="10.6640625" style="42" customWidth="1"/>
    <col min="16136" max="16136" width="9.6640625" style="42" customWidth="1"/>
    <col min="16137" max="16137" width="14.6640625" style="42" customWidth="1"/>
    <col min="16138" max="16138" width="9.6640625" style="42" customWidth="1"/>
    <col min="16139" max="16384" width="11.44140625" style="42"/>
  </cols>
  <sheetData>
    <row r="1" spans="1:10" s="78" customFormat="1" ht="45" customHeight="1">
      <c r="A1" s="81" t="s">
        <v>330</v>
      </c>
      <c r="B1" s="81"/>
      <c r="C1" s="81"/>
      <c r="D1" s="81"/>
      <c r="E1" s="81"/>
      <c r="F1" s="81"/>
      <c r="G1" s="81"/>
      <c r="H1" s="81"/>
      <c r="I1" s="81"/>
    </row>
    <row r="2" spans="1:10" s="78" customFormat="1" ht="13.2" customHeight="1" thickBot="1">
      <c r="A2" s="99"/>
      <c r="B2" s="99"/>
      <c r="C2" s="99"/>
      <c r="D2" s="99"/>
      <c r="E2" s="99"/>
      <c r="F2" s="42"/>
      <c r="G2" s="42"/>
      <c r="H2" s="42"/>
      <c r="I2" s="42"/>
      <c r="J2" s="42"/>
    </row>
    <row r="3" spans="1:10" s="78" customFormat="1" ht="19.95" customHeight="1" thickBot="1">
      <c r="A3" s="99"/>
      <c r="B3" s="99"/>
      <c r="C3" s="99"/>
      <c r="D3" s="99"/>
      <c r="E3" s="99"/>
      <c r="F3" s="99"/>
      <c r="G3" s="1132" t="s">
        <v>2</v>
      </c>
      <c r="H3" s="1133"/>
      <c r="I3" s="1133"/>
      <c r="J3" s="1134"/>
    </row>
    <row r="4" spans="1:10" s="45" customFormat="1" ht="19.95" customHeight="1" thickBot="1">
      <c r="A4" s="79"/>
      <c r="B4" s="1135">
        <v>2019</v>
      </c>
      <c r="C4" s="1136"/>
      <c r="D4" s="1135">
        <v>2020</v>
      </c>
      <c r="E4" s="1136"/>
      <c r="G4" s="1138" t="s">
        <v>323</v>
      </c>
      <c r="H4" s="1139"/>
      <c r="I4" s="1140" t="s">
        <v>324</v>
      </c>
      <c r="J4" s="1139"/>
    </row>
    <row r="5" spans="1:10" s="45" customFormat="1" ht="27" customHeight="1" thickBot="1">
      <c r="A5" s="79"/>
      <c r="B5" s="577" t="s">
        <v>323</v>
      </c>
      <c r="C5" s="578" t="s">
        <v>5</v>
      </c>
      <c r="D5" s="577" t="s">
        <v>323</v>
      </c>
      <c r="E5" s="578" t="s">
        <v>5</v>
      </c>
      <c r="G5" s="585" t="s">
        <v>323</v>
      </c>
      <c r="H5" s="549" t="s">
        <v>6</v>
      </c>
      <c r="I5" s="586" t="s">
        <v>5</v>
      </c>
      <c r="J5" s="549" t="s">
        <v>6</v>
      </c>
    </row>
    <row r="6" spans="1:10" s="45" customFormat="1" ht="15" customHeight="1">
      <c r="A6" s="268" t="s">
        <v>331</v>
      </c>
      <c r="B6" s="116"/>
      <c r="C6" s="117"/>
      <c r="D6" s="116"/>
      <c r="E6" s="117"/>
      <c r="F6" s="42"/>
      <c r="G6" s="602"/>
      <c r="H6" s="603"/>
      <c r="I6" s="604"/>
      <c r="J6" s="603"/>
    </row>
    <row r="7" spans="1:10" s="45" customFormat="1" ht="15" customHeight="1">
      <c r="A7" s="269" t="s">
        <v>325</v>
      </c>
      <c r="B7" s="904">
        <v>881</v>
      </c>
      <c r="C7" s="1039">
        <v>36490.89</v>
      </c>
      <c r="D7" s="904">
        <v>5284</v>
      </c>
      <c r="E7" s="905">
        <v>26394.21</v>
      </c>
      <c r="F7" s="42"/>
      <c r="G7" s="605">
        <f t="shared" ref="G7:G17" si="0">D7-B7</f>
        <v>4403</v>
      </c>
      <c r="H7" s="552">
        <f t="shared" ref="H7:H17" si="1">(D7-B7)/B7</f>
        <v>4.9977298524404086</v>
      </c>
      <c r="I7" s="606">
        <f t="shared" ref="I7:I17" si="2">E7-C7</f>
        <v>-10096.68</v>
      </c>
      <c r="J7" s="552">
        <f t="shared" ref="J7:J17" si="3">(E7-C7)/C7</f>
        <v>-0.27669042876180877</v>
      </c>
    </row>
    <row r="8" spans="1:10" s="45" customFormat="1" ht="15" customHeight="1">
      <c r="A8" s="269" t="s">
        <v>326</v>
      </c>
      <c r="B8" s="1038">
        <v>45</v>
      </c>
      <c r="C8" s="1039">
        <v>2045.03</v>
      </c>
      <c r="D8" s="904">
        <v>17</v>
      </c>
      <c r="E8" s="905">
        <v>760.16</v>
      </c>
      <c r="F8" s="42"/>
      <c r="G8" s="605">
        <f t="shared" si="0"/>
        <v>-28</v>
      </c>
      <c r="H8" s="552">
        <f t="shared" si="1"/>
        <v>-0.62222222222222223</v>
      </c>
      <c r="I8" s="606">
        <f t="shared" si="2"/>
        <v>-1284.8699999999999</v>
      </c>
      <c r="J8" s="552">
        <f t="shared" si="3"/>
        <v>-0.62828907155396252</v>
      </c>
    </row>
    <row r="9" spans="1:10" s="45" customFormat="1" ht="15" customHeight="1" thickBot="1">
      <c r="A9" s="270" t="s">
        <v>332</v>
      </c>
      <c r="B9" s="1040">
        <v>20</v>
      </c>
      <c r="C9" s="1041">
        <v>23486.83</v>
      </c>
      <c r="D9" s="908">
        <v>13</v>
      </c>
      <c r="E9" s="909">
        <v>74380</v>
      </c>
      <c r="F9" s="42"/>
      <c r="G9" s="590">
        <f t="shared" si="0"/>
        <v>-7</v>
      </c>
      <c r="H9" s="591">
        <f t="shared" si="1"/>
        <v>-0.35</v>
      </c>
      <c r="I9" s="607">
        <f t="shared" si="2"/>
        <v>50893.17</v>
      </c>
      <c r="J9" s="591">
        <f t="shared" si="3"/>
        <v>2.1668811840508062</v>
      </c>
    </row>
    <row r="10" spans="1:10" s="45" customFormat="1" ht="15" customHeight="1" thickBot="1">
      <c r="A10" s="274" t="s">
        <v>333</v>
      </c>
      <c r="B10" s="275">
        <f>SUM(B7:B9)</f>
        <v>946</v>
      </c>
      <c r="C10" s="276">
        <f>SUM(C7:C9)</f>
        <v>62022.75</v>
      </c>
      <c r="D10" s="923">
        <f>SUM(D7:D9)</f>
        <v>5314</v>
      </c>
      <c r="E10" s="924">
        <f>SUM(E7:E9)</f>
        <v>101534.37</v>
      </c>
      <c r="F10" s="149"/>
      <c r="G10" s="608">
        <f t="shared" si="0"/>
        <v>4368</v>
      </c>
      <c r="H10" s="609">
        <f t="shared" si="1"/>
        <v>4.617336152219873</v>
      </c>
      <c r="I10" s="720">
        <f t="shared" si="2"/>
        <v>39511.619999999995</v>
      </c>
      <c r="J10" s="609">
        <f t="shared" si="3"/>
        <v>0.63705043713798559</v>
      </c>
    </row>
    <row r="11" spans="1:10" s="45" customFormat="1" ht="15" customHeight="1">
      <c r="A11" s="268" t="s">
        <v>334</v>
      </c>
      <c r="B11" s="1087"/>
      <c r="C11" s="1088"/>
      <c r="D11" s="1089"/>
      <c r="E11" s="1090"/>
      <c r="F11" s="42"/>
      <c r="G11" s="587"/>
      <c r="H11" s="588"/>
      <c r="I11" s="611"/>
      <c r="J11" s="588"/>
    </row>
    <row r="12" spans="1:10" s="45" customFormat="1" ht="15" customHeight="1">
      <c r="A12" s="269" t="s">
        <v>325</v>
      </c>
      <c r="B12" s="1038">
        <v>51257</v>
      </c>
      <c r="C12" s="1039">
        <v>48613.416380000002</v>
      </c>
      <c r="D12" s="904">
        <v>53302</v>
      </c>
      <c r="E12" s="905">
        <v>38454.92</v>
      </c>
      <c r="F12" s="42"/>
      <c r="G12" s="605">
        <f t="shared" si="0"/>
        <v>2045</v>
      </c>
      <c r="H12" s="552">
        <f t="shared" si="1"/>
        <v>3.9896989679458414E-2</v>
      </c>
      <c r="I12" s="606">
        <f t="shared" si="2"/>
        <v>-10158.496380000004</v>
      </c>
      <c r="J12" s="552">
        <f t="shared" si="3"/>
        <v>-0.2089648730011763</v>
      </c>
    </row>
    <row r="13" spans="1:10" s="45" customFormat="1" ht="15" customHeight="1" thickBot="1">
      <c r="A13" s="270" t="s">
        <v>326</v>
      </c>
      <c r="B13" s="1040">
        <v>12812</v>
      </c>
      <c r="C13" s="1041">
        <v>28771.826369999999</v>
      </c>
      <c r="D13" s="908">
        <v>7486</v>
      </c>
      <c r="E13" s="909">
        <v>14531.6</v>
      </c>
      <c r="F13" s="42"/>
      <c r="G13" s="590">
        <f t="shared" si="0"/>
        <v>-5326</v>
      </c>
      <c r="H13" s="591">
        <f t="shared" si="1"/>
        <v>-0.4157040274742429</v>
      </c>
      <c r="I13" s="607">
        <f t="shared" si="2"/>
        <v>-14240.226369999998</v>
      </c>
      <c r="J13" s="591">
        <f t="shared" si="3"/>
        <v>-0.49493647663771856</v>
      </c>
    </row>
    <row r="14" spans="1:10" s="45" customFormat="1" ht="15" customHeight="1" thickBot="1">
      <c r="A14" s="274" t="s">
        <v>335</v>
      </c>
      <c r="B14" s="275">
        <f>SUM(B12:B13)</f>
        <v>64069</v>
      </c>
      <c r="C14" s="276">
        <f>SUM(C12:C13)</f>
        <v>77385.242750000005</v>
      </c>
      <c r="D14" s="275">
        <f>SUM(D12:D13)</f>
        <v>60788</v>
      </c>
      <c r="E14" s="276">
        <f>SUM(E12:E13)</f>
        <v>52986.52</v>
      </c>
      <c r="F14" s="149"/>
      <c r="G14" s="608">
        <f t="shared" si="0"/>
        <v>-3281</v>
      </c>
      <c r="H14" s="609">
        <f t="shared" si="1"/>
        <v>-5.1210413772651363E-2</v>
      </c>
      <c r="I14" s="610">
        <f t="shared" si="2"/>
        <v>-24398.722750000008</v>
      </c>
      <c r="J14" s="612">
        <f t="shared" si="3"/>
        <v>-0.31528908979225251</v>
      </c>
    </row>
    <row r="15" spans="1:10" s="45" customFormat="1" ht="15" customHeight="1">
      <c r="A15" s="268" t="s">
        <v>70</v>
      </c>
      <c r="B15" s="1091"/>
      <c r="C15" s="1092"/>
      <c r="D15" s="1091"/>
      <c r="E15" s="1092"/>
      <c r="F15" s="42"/>
      <c r="G15" s="613"/>
      <c r="H15" s="614"/>
      <c r="I15" s="615"/>
      <c r="J15" s="614"/>
    </row>
    <row r="16" spans="1:10" s="45" customFormat="1" ht="15" customHeight="1" thickBot="1">
      <c r="A16" s="277" t="s">
        <v>336</v>
      </c>
      <c r="B16" s="278">
        <v>56537</v>
      </c>
      <c r="C16" s="279">
        <v>19013.888999999999</v>
      </c>
      <c r="D16" s="278">
        <v>61375</v>
      </c>
      <c r="E16" s="279">
        <v>16381</v>
      </c>
      <c r="F16" s="149"/>
      <c r="G16" s="616">
        <f t="shared" si="0"/>
        <v>4838</v>
      </c>
      <c r="H16" s="617">
        <f t="shared" si="1"/>
        <v>8.5572280099757675E-2</v>
      </c>
      <c r="I16" s="618">
        <f t="shared" si="2"/>
        <v>-2632.8889999999992</v>
      </c>
      <c r="J16" s="617">
        <f t="shared" si="3"/>
        <v>-0.13847188231718399</v>
      </c>
    </row>
    <row r="17" spans="1:10" s="45" customFormat="1" ht="19.95" customHeight="1" thickBot="1">
      <c r="A17" s="599" t="s">
        <v>329</v>
      </c>
      <c r="B17" s="600">
        <f>B10+B14+B16</f>
        <v>121552</v>
      </c>
      <c r="C17" s="601">
        <f>C10+C14+C16</f>
        <v>158421.88175</v>
      </c>
      <c r="D17" s="600">
        <f>D10+D14+D16</f>
        <v>127477</v>
      </c>
      <c r="E17" s="601">
        <f>E10+E14+E16</f>
        <v>170901.88999999998</v>
      </c>
      <c r="F17" s="42"/>
      <c r="G17" s="597">
        <f t="shared" si="0"/>
        <v>5925</v>
      </c>
      <c r="H17" s="593">
        <f t="shared" si="1"/>
        <v>4.8744570225088851E-2</v>
      </c>
      <c r="I17" s="619">
        <f t="shared" si="2"/>
        <v>12480.008249999984</v>
      </c>
      <c r="J17" s="593">
        <f t="shared" si="3"/>
        <v>7.8777048423741405E-2</v>
      </c>
    </row>
    <row r="18" spans="1:10" s="45" customFormat="1">
      <c r="A18" s="1093"/>
      <c r="B18" s="1094"/>
      <c r="C18" s="1094"/>
      <c r="F18" s="42"/>
      <c r="G18" s="42"/>
      <c r="H18" s="42"/>
      <c r="I18" s="42"/>
      <c r="J18" s="42"/>
    </row>
    <row r="20" spans="1:10">
      <c r="B20" s="306"/>
    </row>
    <row r="21" spans="1:10">
      <c r="B21" s="306"/>
    </row>
    <row r="22" spans="1:10">
      <c r="B22" s="306"/>
    </row>
  </sheetData>
  <mergeCells count="5">
    <mergeCell ref="G3:J3"/>
    <mergeCell ref="B4:C4"/>
    <mergeCell ref="D4:E4"/>
    <mergeCell ref="G4:H4"/>
    <mergeCell ref="I4:J4"/>
  </mergeCells>
  <printOptions horizontalCentered="1"/>
  <pageMargins left="0" right="0" top="0.35433070866141736" bottom="0.31496062992125984" header="0" footer="0.19685039370078741"/>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N28" sqref="N28"/>
    </sheetView>
  </sheetViews>
  <sheetFormatPr baseColWidth="10" defaultRowHeight="13.2"/>
  <cols>
    <col min="1" max="1" width="49.5546875" style="42" customWidth="1"/>
    <col min="2" max="2" width="10.6640625" style="42" customWidth="1"/>
    <col min="3" max="3" width="12.44140625" style="42" customWidth="1"/>
    <col min="4" max="4" width="11" style="42" customWidth="1"/>
    <col min="5" max="5" width="12.44140625" style="42" customWidth="1"/>
    <col min="6" max="6" width="2.33203125" style="42" customWidth="1"/>
    <col min="7" max="7" width="10.6640625" style="42" customWidth="1"/>
    <col min="8" max="8" width="9.6640625" style="42" customWidth="1"/>
    <col min="9" max="9" width="11.6640625" style="42" customWidth="1"/>
    <col min="10" max="10" width="9.6640625" style="42" customWidth="1"/>
    <col min="11" max="256" width="11.44140625" style="42"/>
    <col min="257" max="257" width="45.33203125" style="42" customWidth="1"/>
    <col min="258" max="258" width="10.6640625" style="42" customWidth="1"/>
    <col min="259" max="259" width="14.6640625" style="42" customWidth="1"/>
    <col min="260" max="260" width="10.6640625" style="42" customWidth="1"/>
    <col min="261" max="261" width="14.6640625" style="42" customWidth="1"/>
    <col min="262" max="262" width="4.6640625" style="42" customWidth="1"/>
    <col min="263" max="263" width="10.6640625" style="42" customWidth="1"/>
    <col min="264" max="264" width="9.6640625" style="42" customWidth="1"/>
    <col min="265" max="265" width="14.6640625" style="42" customWidth="1"/>
    <col min="266" max="266" width="9.6640625" style="42" customWidth="1"/>
    <col min="267" max="512" width="11.44140625" style="42"/>
    <col min="513" max="513" width="45.33203125" style="42" customWidth="1"/>
    <col min="514" max="514" width="10.6640625" style="42" customWidth="1"/>
    <col min="515" max="515" width="14.6640625" style="42" customWidth="1"/>
    <col min="516" max="516" width="10.6640625" style="42" customWidth="1"/>
    <col min="517" max="517" width="14.6640625" style="42" customWidth="1"/>
    <col min="518" max="518" width="4.6640625" style="42" customWidth="1"/>
    <col min="519" max="519" width="10.6640625" style="42" customWidth="1"/>
    <col min="520" max="520" width="9.6640625" style="42" customWidth="1"/>
    <col min="521" max="521" width="14.6640625" style="42" customWidth="1"/>
    <col min="522" max="522" width="9.6640625" style="42" customWidth="1"/>
    <col min="523" max="768" width="11.44140625" style="42"/>
    <col min="769" max="769" width="45.33203125" style="42" customWidth="1"/>
    <col min="770" max="770" width="10.6640625" style="42" customWidth="1"/>
    <col min="771" max="771" width="14.6640625" style="42" customWidth="1"/>
    <col min="772" max="772" width="10.6640625" style="42" customWidth="1"/>
    <col min="773" max="773" width="14.6640625" style="42" customWidth="1"/>
    <col min="774" max="774" width="4.6640625" style="42" customWidth="1"/>
    <col min="775" max="775" width="10.6640625" style="42" customWidth="1"/>
    <col min="776" max="776" width="9.6640625" style="42" customWidth="1"/>
    <col min="777" max="777" width="14.6640625" style="42" customWidth="1"/>
    <col min="778" max="778" width="9.6640625" style="42" customWidth="1"/>
    <col min="779" max="1024" width="11.44140625" style="42"/>
    <col min="1025" max="1025" width="45.33203125" style="42" customWidth="1"/>
    <col min="1026" max="1026" width="10.6640625" style="42" customWidth="1"/>
    <col min="1027" max="1027" width="14.6640625" style="42" customWidth="1"/>
    <col min="1028" max="1028" width="10.6640625" style="42" customWidth="1"/>
    <col min="1029" max="1029" width="14.6640625" style="42" customWidth="1"/>
    <col min="1030" max="1030" width="4.6640625" style="42" customWidth="1"/>
    <col min="1031" max="1031" width="10.6640625" style="42" customWidth="1"/>
    <col min="1032" max="1032" width="9.6640625" style="42" customWidth="1"/>
    <col min="1033" max="1033" width="14.6640625" style="42" customWidth="1"/>
    <col min="1034" max="1034" width="9.6640625" style="42" customWidth="1"/>
    <col min="1035" max="1280" width="11.44140625" style="42"/>
    <col min="1281" max="1281" width="45.33203125" style="42" customWidth="1"/>
    <col min="1282" max="1282" width="10.6640625" style="42" customWidth="1"/>
    <col min="1283" max="1283" width="14.6640625" style="42" customWidth="1"/>
    <col min="1284" max="1284" width="10.6640625" style="42" customWidth="1"/>
    <col min="1285" max="1285" width="14.6640625" style="42" customWidth="1"/>
    <col min="1286" max="1286" width="4.6640625" style="42" customWidth="1"/>
    <col min="1287" max="1287" width="10.6640625" style="42" customWidth="1"/>
    <col min="1288" max="1288" width="9.6640625" style="42" customWidth="1"/>
    <col min="1289" max="1289" width="14.6640625" style="42" customWidth="1"/>
    <col min="1290" max="1290" width="9.6640625" style="42" customWidth="1"/>
    <col min="1291" max="1536" width="11.44140625" style="42"/>
    <col min="1537" max="1537" width="45.33203125" style="42" customWidth="1"/>
    <col min="1538" max="1538" width="10.6640625" style="42" customWidth="1"/>
    <col min="1539" max="1539" width="14.6640625" style="42" customWidth="1"/>
    <col min="1540" max="1540" width="10.6640625" style="42" customWidth="1"/>
    <col min="1541" max="1541" width="14.6640625" style="42" customWidth="1"/>
    <col min="1542" max="1542" width="4.6640625" style="42" customWidth="1"/>
    <col min="1543" max="1543" width="10.6640625" style="42" customWidth="1"/>
    <col min="1544" max="1544" width="9.6640625" style="42" customWidth="1"/>
    <col min="1545" max="1545" width="14.6640625" style="42" customWidth="1"/>
    <col min="1546" max="1546" width="9.6640625" style="42" customWidth="1"/>
    <col min="1547" max="1792" width="11.44140625" style="42"/>
    <col min="1793" max="1793" width="45.33203125" style="42" customWidth="1"/>
    <col min="1794" max="1794" width="10.6640625" style="42" customWidth="1"/>
    <col min="1795" max="1795" width="14.6640625" style="42" customWidth="1"/>
    <col min="1796" max="1796" width="10.6640625" style="42" customWidth="1"/>
    <col min="1797" max="1797" width="14.6640625" style="42" customWidth="1"/>
    <col min="1798" max="1798" width="4.6640625" style="42" customWidth="1"/>
    <col min="1799" max="1799" width="10.6640625" style="42" customWidth="1"/>
    <col min="1800" max="1800" width="9.6640625" style="42" customWidth="1"/>
    <col min="1801" max="1801" width="14.6640625" style="42" customWidth="1"/>
    <col min="1802" max="1802" width="9.6640625" style="42" customWidth="1"/>
    <col min="1803" max="2048" width="11.44140625" style="42"/>
    <col min="2049" max="2049" width="45.33203125" style="42" customWidth="1"/>
    <col min="2050" max="2050" width="10.6640625" style="42" customWidth="1"/>
    <col min="2051" max="2051" width="14.6640625" style="42" customWidth="1"/>
    <col min="2052" max="2052" width="10.6640625" style="42" customWidth="1"/>
    <col min="2053" max="2053" width="14.6640625" style="42" customWidth="1"/>
    <col min="2054" max="2054" width="4.6640625" style="42" customWidth="1"/>
    <col min="2055" max="2055" width="10.6640625" style="42" customWidth="1"/>
    <col min="2056" max="2056" width="9.6640625" style="42" customWidth="1"/>
    <col min="2057" max="2057" width="14.6640625" style="42" customWidth="1"/>
    <col min="2058" max="2058" width="9.6640625" style="42" customWidth="1"/>
    <col min="2059" max="2304" width="11.44140625" style="42"/>
    <col min="2305" max="2305" width="45.33203125" style="42" customWidth="1"/>
    <col min="2306" max="2306" width="10.6640625" style="42" customWidth="1"/>
    <col min="2307" max="2307" width="14.6640625" style="42" customWidth="1"/>
    <col min="2308" max="2308" width="10.6640625" style="42" customWidth="1"/>
    <col min="2309" max="2309" width="14.6640625" style="42" customWidth="1"/>
    <col min="2310" max="2310" width="4.6640625" style="42" customWidth="1"/>
    <col min="2311" max="2311" width="10.6640625" style="42" customWidth="1"/>
    <col min="2312" max="2312" width="9.6640625" style="42" customWidth="1"/>
    <col min="2313" max="2313" width="14.6640625" style="42" customWidth="1"/>
    <col min="2314" max="2314" width="9.6640625" style="42" customWidth="1"/>
    <col min="2315" max="2560" width="11.44140625" style="42"/>
    <col min="2561" max="2561" width="45.33203125" style="42" customWidth="1"/>
    <col min="2562" max="2562" width="10.6640625" style="42" customWidth="1"/>
    <col min="2563" max="2563" width="14.6640625" style="42" customWidth="1"/>
    <col min="2564" max="2564" width="10.6640625" style="42" customWidth="1"/>
    <col min="2565" max="2565" width="14.6640625" style="42" customWidth="1"/>
    <col min="2566" max="2566" width="4.6640625" style="42" customWidth="1"/>
    <col min="2567" max="2567" width="10.6640625" style="42" customWidth="1"/>
    <col min="2568" max="2568" width="9.6640625" style="42" customWidth="1"/>
    <col min="2569" max="2569" width="14.6640625" style="42" customWidth="1"/>
    <col min="2570" max="2570" width="9.6640625" style="42" customWidth="1"/>
    <col min="2571" max="2816" width="11.44140625" style="42"/>
    <col min="2817" max="2817" width="45.33203125" style="42" customWidth="1"/>
    <col min="2818" max="2818" width="10.6640625" style="42" customWidth="1"/>
    <col min="2819" max="2819" width="14.6640625" style="42" customWidth="1"/>
    <col min="2820" max="2820" width="10.6640625" style="42" customWidth="1"/>
    <col min="2821" max="2821" width="14.6640625" style="42" customWidth="1"/>
    <col min="2822" max="2822" width="4.6640625" style="42" customWidth="1"/>
    <col min="2823" max="2823" width="10.6640625" style="42" customWidth="1"/>
    <col min="2824" max="2824" width="9.6640625" style="42" customWidth="1"/>
    <col min="2825" max="2825" width="14.6640625" style="42" customWidth="1"/>
    <col min="2826" max="2826" width="9.6640625" style="42" customWidth="1"/>
    <col min="2827" max="3072" width="11.44140625" style="42"/>
    <col min="3073" max="3073" width="45.33203125" style="42" customWidth="1"/>
    <col min="3074" max="3074" width="10.6640625" style="42" customWidth="1"/>
    <col min="3075" max="3075" width="14.6640625" style="42" customWidth="1"/>
    <col min="3076" max="3076" width="10.6640625" style="42" customWidth="1"/>
    <col min="3077" max="3077" width="14.6640625" style="42" customWidth="1"/>
    <col min="3078" max="3078" width="4.6640625" style="42" customWidth="1"/>
    <col min="3079" max="3079" width="10.6640625" style="42" customWidth="1"/>
    <col min="3080" max="3080" width="9.6640625" style="42" customWidth="1"/>
    <col min="3081" max="3081" width="14.6640625" style="42" customWidth="1"/>
    <col min="3082" max="3082" width="9.6640625" style="42" customWidth="1"/>
    <col min="3083" max="3328" width="11.44140625" style="42"/>
    <col min="3329" max="3329" width="45.33203125" style="42" customWidth="1"/>
    <col min="3330" max="3330" width="10.6640625" style="42" customWidth="1"/>
    <col min="3331" max="3331" width="14.6640625" style="42" customWidth="1"/>
    <col min="3332" max="3332" width="10.6640625" style="42" customWidth="1"/>
    <col min="3333" max="3333" width="14.6640625" style="42" customWidth="1"/>
    <col min="3334" max="3334" width="4.6640625" style="42" customWidth="1"/>
    <col min="3335" max="3335" width="10.6640625" style="42" customWidth="1"/>
    <col min="3336" max="3336" width="9.6640625" style="42" customWidth="1"/>
    <col min="3337" max="3337" width="14.6640625" style="42" customWidth="1"/>
    <col min="3338" max="3338" width="9.6640625" style="42" customWidth="1"/>
    <col min="3339" max="3584" width="11.44140625" style="42"/>
    <col min="3585" max="3585" width="45.33203125" style="42" customWidth="1"/>
    <col min="3586" max="3586" width="10.6640625" style="42" customWidth="1"/>
    <col min="3587" max="3587" width="14.6640625" style="42" customWidth="1"/>
    <col min="3588" max="3588" width="10.6640625" style="42" customWidth="1"/>
    <col min="3589" max="3589" width="14.6640625" style="42" customWidth="1"/>
    <col min="3590" max="3590" width="4.6640625" style="42" customWidth="1"/>
    <col min="3591" max="3591" width="10.6640625" style="42" customWidth="1"/>
    <col min="3592" max="3592" width="9.6640625" style="42" customWidth="1"/>
    <col min="3593" max="3593" width="14.6640625" style="42" customWidth="1"/>
    <col min="3594" max="3594" width="9.6640625" style="42" customWidth="1"/>
    <col min="3595" max="3840" width="11.44140625" style="42"/>
    <col min="3841" max="3841" width="45.33203125" style="42" customWidth="1"/>
    <col min="3842" max="3842" width="10.6640625" style="42" customWidth="1"/>
    <col min="3843" max="3843" width="14.6640625" style="42" customWidth="1"/>
    <col min="3844" max="3844" width="10.6640625" style="42" customWidth="1"/>
    <col min="3845" max="3845" width="14.6640625" style="42" customWidth="1"/>
    <col min="3846" max="3846" width="4.6640625" style="42" customWidth="1"/>
    <col min="3847" max="3847" width="10.6640625" style="42" customWidth="1"/>
    <col min="3848" max="3848" width="9.6640625" style="42" customWidth="1"/>
    <col min="3849" max="3849" width="14.6640625" style="42" customWidth="1"/>
    <col min="3850" max="3850" width="9.6640625" style="42" customWidth="1"/>
    <col min="3851" max="4096" width="11.44140625" style="42"/>
    <col min="4097" max="4097" width="45.33203125" style="42" customWidth="1"/>
    <col min="4098" max="4098" width="10.6640625" style="42" customWidth="1"/>
    <col min="4099" max="4099" width="14.6640625" style="42" customWidth="1"/>
    <col min="4100" max="4100" width="10.6640625" style="42" customWidth="1"/>
    <col min="4101" max="4101" width="14.6640625" style="42" customWidth="1"/>
    <col min="4102" max="4102" width="4.6640625" style="42" customWidth="1"/>
    <col min="4103" max="4103" width="10.6640625" style="42" customWidth="1"/>
    <col min="4104" max="4104" width="9.6640625" style="42" customWidth="1"/>
    <col min="4105" max="4105" width="14.6640625" style="42" customWidth="1"/>
    <col min="4106" max="4106" width="9.6640625" style="42" customWidth="1"/>
    <col min="4107" max="4352" width="11.44140625" style="42"/>
    <col min="4353" max="4353" width="45.33203125" style="42" customWidth="1"/>
    <col min="4354" max="4354" width="10.6640625" style="42" customWidth="1"/>
    <col min="4355" max="4355" width="14.6640625" style="42" customWidth="1"/>
    <col min="4356" max="4356" width="10.6640625" style="42" customWidth="1"/>
    <col min="4357" max="4357" width="14.6640625" style="42" customWidth="1"/>
    <col min="4358" max="4358" width="4.6640625" style="42" customWidth="1"/>
    <col min="4359" max="4359" width="10.6640625" style="42" customWidth="1"/>
    <col min="4360" max="4360" width="9.6640625" style="42" customWidth="1"/>
    <col min="4361" max="4361" width="14.6640625" style="42" customWidth="1"/>
    <col min="4362" max="4362" width="9.6640625" style="42" customWidth="1"/>
    <col min="4363" max="4608" width="11.44140625" style="42"/>
    <col min="4609" max="4609" width="45.33203125" style="42" customWidth="1"/>
    <col min="4610" max="4610" width="10.6640625" style="42" customWidth="1"/>
    <col min="4611" max="4611" width="14.6640625" style="42" customWidth="1"/>
    <col min="4612" max="4612" width="10.6640625" style="42" customWidth="1"/>
    <col min="4613" max="4613" width="14.6640625" style="42" customWidth="1"/>
    <col min="4614" max="4614" width="4.6640625" style="42" customWidth="1"/>
    <col min="4615" max="4615" width="10.6640625" style="42" customWidth="1"/>
    <col min="4616" max="4616" width="9.6640625" style="42" customWidth="1"/>
    <col min="4617" max="4617" width="14.6640625" style="42" customWidth="1"/>
    <col min="4618" max="4618" width="9.6640625" style="42" customWidth="1"/>
    <col min="4619" max="4864" width="11.44140625" style="42"/>
    <col min="4865" max="4865" width="45.33203125" style="42" customWidth="1"/>
    <col min="4866" max="4866" width="10.6640625" style="42" customWidth="1"/>
    <col min="4867" max="4867" width="14.6640625" style="42" customWidth="1"/>
    <col min="4868" max="4868" width="10.6640625" style="42" customWidth="1"/>
    <col min="4869" max="4869" width="14.6640625" style="42" customWidth="1"/>
    <col min="4870" max="4870" width="4.6640625" style="42" customWidth="1"/>
    <col min="4871" max="4871" width="10.6640625" style="42" customWidth="1"/>
    <col min="4872" max="4872" width="9.6640625" style="42" customWidth="1"/>
    <col min="4873" max="4873" width="14.6640625" style="42" customWidth="1"/>
    <col min="4874" max="4874" width="9.6640625" style="42" customWidth="1"/>
    <col min="4875" max="5120" width="11.44140625" style="42"/>
    <col min="5121" max="5121" width="45.33203125" style="42" customWidth="1"/>
    <col min="5122" max="5122" width="10.6640625" style="42" customWidth="1"/>
    <col min="5123" max="5123" width="14.6640625" style="42" customWidth="1"/>
    <col min="5124" max="5124" width="10.6640625" style="42" customWidth="1"/>
    <col min="5125" max="5125" width="14.6640625" style="42" customWidth="1"/>
    <col min="5126" max="5126" width="4.6640625" style="42" customWidth="1"/>
    <col min="5127" max="5127" width="10.6640625" style="42" customWidth="1"/>
    <col min="5128" max="5128" width="9.6640625" style="42" customWidth="1"/>
    <col min="5129" max="5129" width="14.6640625" style="42" customWidth="1"/>
    <col min="5130" max="5130" width="9.6640625" style="42" customWidth="1"/>
    <col min="5131" max="5376" width="11.44140625" style="42"/>
    <col min="5377" max="5377" width="45.33203125" style="42" customWidth="1"/>
    <col min="5378" max="5378" width="10.6640625" style="42" customWidth="1"/>
    <col min="5379" max="5379" width="14.6640625" style="42" customWidth="1"/>
    <col min="5380" max="5380" width="10.6640625" style="42" customWidth="1"/>
    <col min="5381" max="5381" width="14.6640625" style="42" customWidth="1"/>
    <col min="5382" max="5382" width="4.6640625" style="42" customWidth="1"/>
    <col min="5383" max="5383" width="10.6640625" style="42" customWidth="1"/>
    <col min="5384" max="5384" width="9.6640625" style="42" customWidth="1"/>
    <col min="5385" max="5385" width="14.6640625" style="42" customWidth="1"/>
    <col min="5386" max="5386" width="9.6640625" style="42" customWidth="1"/>
    <col min="5387" max="5632" width="11.44140625" style="42"/>
    <col min="5633" max="5633" width="45.33203125" style="42" customWidth="1"/>
    <col min="5634" max="5634" width="10.6640625" style="42" customWidth="1"/>
    <col min="5635" max="5635" width="14.6640625" style="42" customWidth="1"/>
    <col min="5636" max="5636" width="10.6640625" style="42" customWidth="1"/>
    <col min="5637" max="5637" width="14.6640625" style="42" customWidth="1"/>
    <col min="5638" max="5638" width="4.6640625" style="42" customWidth="1"/>
    <col min="5639" max="5639" width="10.6640625" style="42" customWidth="1"/>
    <col min="5640" max="5640" width="9.6640625" style="42" customWidth="1"/>
    <col min="5641" max="5641" width="14.6640625" style="42" customWidth="1"/>
    <col min="5642" max="5642" width="9.6640625" style="42" customWidth="1"/>
    <col min="5643" max="5888" width="11.44140625" style="42"/>
    <col min="5889" max="5889" width="45.33203125" style="42" customWidth="1"/>
    <col min="5890" max="5890" width="10.6640625" style="42" customWidth="1"/>
    <col min="5891" max="5891" width="14.6640625" style="42" customWidth="1"/>
    <col min="5892" max="5892" width="10.6640625" style="42" customWidth="1"/>
    <col min="5893" max="5893" width="14.6640625" style="42" customWidth="1"/>
    <col min="5894" max="5894" width="4.6640625" style="42" customWidth="1"/>
    <col min="5895" max="5895" width="10.6640625" style="42" customWidth="1"/>
    <col min="5896" max="5896" width="9.6640625" style="42" customWidth="1"/>
    <col min="5897" max="5897" width="14.6640625" style="42" customWidth="1"/>
    <col min="5898" max="5898" width="9.6640625" style="42" customWidth="1"/>
    <col min="5899" max="6144" width="11.44140625" style="42"/>
    <col min="6145" max="6145" width="45.33203125" style="42" customWidth="1"/>
    <col min="6146" max="6146" width="10.6640625" style="42" customWidth="1"/>
    <col min="6147" max="6147" width="14.6640625" style="42" customWidth="1"/>
    <col min="6148" max="6148" width="10.6640625" style="42" customWidth="1"/>
    <col min="6149" max="6149" width="14.6640625" style="42" customWidth="1"/>
    <col min="6150" max="6150" width="4.6640625" style="42" customWidth="1"/>
    <col min="6151" max="6151" width="10.6640625" style="42" customWidth="1"/>
    <col min="6152" max="6152" width="9.6640625" style="42" customWidth="1"/>
    <col min="6153" max="6153" width="14.6640625" style="42" customWidth="1"/>
    <col min="6154" max="6154" width="9.6640625" style="42" customWidth="1"/>
    <col min="6155" max="6400" width="11.44140625" style="42"/>
    <col min="6401" max="6401" width="45.33203125" style="42" customWidth="1"/>
    <col min="6402" max="6402" width="10.6640625" style="42" customWidth="1"/>
    <col min="6403" max="6403" width="14.6640625" style="42" customWidth="1"/>
    <col min="6404" max="6404" width="10.6640625" style="42" customWidth="1"/>
    <col min="6405" max="6405" width="14.6640625" style="42" customWidth="1"/>
    <col min="6406" max="6406" width="4.6640625" style="42" customWidth="1"/>
    <col min="6407" max="6407" width="10.6640625" style="42" customWidth="1"/>
    <col min="6408" max="6408" width="9.6640625" style="42" customWidth="1"/>
    <col min="6409" max="6409" width="14.6640625" style="42" customWidth="1"/>
    <col min="6410" max="6410" width="9.6640625" style="42" customWidth="1"/>
    <col min="6411" max="6656" width="11.44140625" style="42"/>
    <col min="6657" max="6657" width="45.33203125" style="42" customWidth="1"/>
    <col min="6658" max="6658" width="10.6640625" style="42" customWidth="1"/>
    <col min="6659" max="6659" width="14.6640625" style="42" customWidth="1"/>
    <col min="6660" max="6660" width="10.6640625" style="42" customWidth="1"/>
    <col min="6661" max="6661" width="14.6640625" style="42" customWidth="1"/>
    <col min="6662" max="6662" width="4.6640625" style="42" customWidth="1"/>
    <col min="6663" max="6663" width="10.6640625" style="42" customWidth="1"/>
    <col min="6664" max="6664" width="9.6640625" style="42" customWidth="1"/>
    <col min="6665" max="6665" width="14.6640625" style="42" customWidth="1"/>
    <col min="6666" max="6666" width="9.6640625" style="42" customWidth="1"/>
    <col min="6667" max="6912" width="11.44140625" style="42"/>
    <col min="6913" max="6913" width="45.33203125" style="42" customWidth="1"/>
    <col min="6914" max="6914" width="10.6640625" style="42" customWidth="1"/>
    <col min="6915" max="6915" width="14.6640625" style="42" customWidth="1"/>
    <col min="6916" max="6916" width="10.6640625" style="42" customWidth="1"/>
    <col min="6917" max="6917" width="14.6640625" style="42" customWidth="1"/>
    <col min="6918" max="6918" width="4.6640625" style="42" customWidth="1"/>
    <col min="6919" max="6919" width="10.6640625" style="42" customWidth="1"/>
    <col min="6920" max="6920" width="9.6640625" style="42" customWidth="1"/>
    <col min="6921" max="6921" width="14.6640625" style="42" customWidth="1"/>
    <col min="6922" max="6922" width="9.6640625" style="42" customWidth="1"/>
    <col min="6923" max="7168" width="11.44140625" style="42"/>
    <col min="7169" max="7169" width="45.33203125" style="42" customWidth="1"/>
    <col min="7170" max="7170" width="10.6640625" style="42" customWidth="1"/>
    <col min="7171" max="7171" width="14.6640625" style="42" customWidth="1"/>
    <col min="7172" max="7172" width="10.6640625" style="42" customWidth="1"/>
    <col min="7173" max="7173" width="14.6640625" style="42" customWidth="1"/>
    <col min="7174" max="7174" width="4.6640625" style="42" customWidth="1"/>
    <col min="7175" max="7175" width="10.6640625" style="42" customWidth="1"/>
    <col min="7176" max="7176" width="9.6640625" style="42" customWidth="1"/>
    <col min="7177" max="7177" width="14.6640625" style="42" customWidth="1"/>
    <col min="7178" max="7178" width="9.6640625" style="42" customWidth="1"/>
    <col min="7179" max="7424" width="11.44140625" style="42"/>
    <col min="7425" max="7425" width="45.33203125" style="42" customWidth="1"/>
    <col min="7426" max="7426" width="10.6640625" style="42" customWidth="1"/>
    <col min="7427" max="7427" width="14.6640625" style="42" customWidth="1"/>
    <col min="7428" max="7428" width="10.6640625" style="42" customWidth="1"/>
    <col min="7429" max="7429" width="14.6640625" style="42" customWidth="1"/>
    <col min="7430" max="7430" width="4.6640625" style="42" customWidth="1"/>
    <col min="7431" max="7431" width="10.6640625" style="42" customWidth="1"/>
    <col min="7432" max="7432" width="9.6640625" style="42" customWidth="1"/>
    <col min="7433" max="7433" width="14.6640625" style="42" customWidth="1"/>
    <col min="7434" max="7434" width="9.6640625" style="42" customWidth="1"/>
    <col min="7435" max="7680" width="11.44140625" style="42"/>
    <col min="7681" max="7681" width="45.33203125" style="42" customWidth="1"/>
    <col min="7682" max="7682" width="10.6640625" style="42" customWidth="1"/>
    <col min="7683" max="7683" width="14.6640625" style="42" customWidth="1"/>
    <col min="7684" max="7684" width="10.6640625" style="42" customWidth="1"/>
    <col min="7685" max="7685" width="14.6640625" style="42" customWidth="1"/>
    <col min="7686" max="7686" width="4.6640625" style="42" customWidth="1"/>
    <col min="7687" max="7687" width="10.6640625" style="42" customWidth="1"/>
    <col min="7688" max="7688" width="9.6640625" style="42" customWidth="1"/>
    <col min="7689" max="7689" width="14.6640625" style="42" customWidth="1"/>
    <col min="7690" max="7690" width="9.6640625" style="42" customWidth="1"/>
    <col min="7691" max="7936" width="11.44140625" style="42"/>
    <col min="7937" max="7937" width="45.33203125" style="42" customWidth="1"/>
    <col min="7938" max="7938" width="10.6640625" style="42" customWidth="1"/>
    <col min="7939" max="7939" width="14.6640625" style="42" customWidth="1"/>
    <col min="7940" max="7940" width="10.6640625" style="42" customWidth="1"/>
    <col min="7941" max="7941" width="14.6640625" style="42" customWidth="1"/>
    <col min="7942" max="7942" width="4.6640625" style="42" customWidth="1"/>
    <col min="7943" max="7943" width="10.6640625" style="42" customWidth="1"/>
    <col min="7944" max="7944" width="9.6640625" style="42" customWidth="1"/>
    <col min="7945" max="7945" width="14.6640625" style="42" customWidth="1"/>
    <col min="7946" max="7946" width="9.6640625" style="42" customWidth="1"/>
    <col min="7947" max="8192" width="11.44140625" style="42"/>
    <col min="8193" max="8193" width="45.33203125" style="42" customWidth="1"/>
    <col min="8194" max="8194" width="10.6640625" style="42" customWidth="1"/>
    <col min="8195" max="8195" width="14.6640625" style="42" customWidth="1"/>
    <col min="8196" max="8196" width="10.6640625" style="42" customWidth="1"/>
    <col min="8197" max="8197" width="14.6640625" style="42" customWidth="1"/>
    <col min="8198" max="8198" width="4.6640625" style="42" customWidth="1"/>
    <col min="8199" max="8199" width="10.6640625" style="42" customWidth="1"/>
    <col min="8200" max="8200" width="9.6640625" style="42" customWidth="1"/>
    <col min="8201" max="8201" width="14.6640625" style="42" customWidth="1"/>
    <col min="8202" max="8202" width="9.6640625" style="42" customWidth="1"/>
    <col min="8203" max="8448" width="11.44140625" style="42"/>
    <col min="8449" max="8449" width="45.33203125" style="42" customWidth="1"/>
    <col min="8450" max="8450" width="10.6640625" style="42" customWidth="1"/>
    <col min="8451" max="8451" width="14.6640625" style="42" customWidth="1"/>
    <col min="8452" max="8452" width="10.6640625" style="42" customWidth="1"/>
    <col min="8453" max="8453" width="14.6640625" style="42" customWidth="1"/>
    <col min="8454" max="8454" width="4.6640625" style="42" customWidth="1"/>
    <col min="8455" max="8455" width="10.6640625" style="42" customWidth="1"/>
    <col min="8456" max="8456" width="9.6640625" style="42" customWidth="1"/>
    <col min="8457" max="8457" width="14.6640625" style="42" customWidth="1"/>
    <col min="8458" max="8458" width="9.6640625" style="42" customWidth="1"/>
    <col min="8459" max="8704" width="11.44140625" style="42"/>
    <col min="8705" max="8705" width="45.33203125" style="42" customWidth="1"/>
    <col min="8706" max="8706" width="10.6640625" style="42" customWidth="1"/>
    <col min="8707" max="8707" width="14.6640625" style="42" customWidth="1"/>
    <col min="8708" max="8708" width="10.6640625" style="42" customWidth="1"/>
    <col min="8709" max="8709" width="14.6640625" style="42" customWidth="1"/>
    <col min="8710" max="8710" width="4.6640625" style="42" customWidth="1"/>
    <col min="8711" max="8711" width="10.6640625" style="42" customWidth="1"/>
    <col min="8712" max="8712" width="9.6640625" style="42" customWidth="1"/>
    <col min="8713" max="8713" width="14.6640625" style="42" customWidth="1"/>
    <col min="8714" max="8714" width="9.6640625" style="42" customWidth="1"/>
    <col min="8715" max="8960" width="11.44140625" style="42"/>
    <col min="8961" max="8961" width="45.33203125" style="42" customWidth="1"/>
    <col min="8962" max="8962" width="10.6640625" style="42" customWidth="1"/>
    <col min="8963" max="8963" width="14.6640625" style="42" customWidth="1"/>
    <col min="8964" max="8964" width="10.6640625" style="42" customWidth="1"/>
    <col min="8965" max="8965" width="14.6640625" style="42" customWidth="1"/>
    <col min="8966" max="8966" width="4.6640625" style="42" customWidth="1"/>
    <col min="8967" max="8967" width="10.6640625" style="42" customWidth="1"/>
    <col min="8968" max="8968" width="9.6640625" style="42" customWidth="1"/>
    <col min="8969" max="8969" width="14.6640625" style="42" customWidth="1"/>
    <col min="8970" max="8970" width="9.6640625" style="42" customWidth="1"/>
    <col min="8971" max="9216" width="11.44140625" style="42"/>
    <col min="9217" max="9217" width="45.33203125" style="42" customWidth="1"/>
    <col min="9218" max="9218" width="10.6640625" style="42" customWidth="1"/>
    <col min="9219" max="9219" width="14.6640625" style="42" customWidth="1"/>
    <col min="9220" max="9220" width="10.6640625" style="42" customWidth="1"/>
    <col min="9221" max="9221" width="14.6640625" style="42" customWidth="1"/>
    <col min="9222" max="9222" width="4.6640625" style="42" customWidth="1"/>
    <col min="9223" max="9223" width="10.6640625" style="42" customWidth="1"/>
    <col min="9224" max="9224" width="9.6640625" style="42" customWidth="1"/>
    <col min="9225" max="9225" width="14.6640625" style="42" customWidth="1"/>
    <col min="9226" max="9226" width="9.6640625" style="42" customWidth="1"/>
    <col min="9227" max="9472" width="11.44140625" style="42"/>
    <col min="9473" max="9473" width="45.33203125" style="42" customWidth="1"/>
    <col min="9474" max="9474" width="10.6640625" style="42" customWidth="1"/>
    <col min="9475" max="9475" width="14.6640625" style="42" customWidth="1"/>
    <col min="9476" max="9476" width="10.6640625" style="42" customWidth="1"/>
    <col min="9477" max="9477" width="14.6640625" style="42" customWidth="1"/>
    <col min="9478" max="9478" width="4.6640625" style="42" customWidth="1"/>
    <col min="9479" max="9479" width="10.6640625" style="42" customWidth="1"/>
    <col min="9480" max="9480" width="9.6640625" style="42" customWidth="1"/>
    <col min="9481" max="9481" width="14.6640625" style="42" customWidth="1"/>
    <col min="9482" max="9482" width="9.6640625" style="42" customWidth="1"/>
    <col min="9483" max="9728" width="11.44140625" style="42"/>
    <col min="9729" max="9729" width="45.33203125" style="42" customWidth="1"/>
    <col min="9730" max="9730" width="10.6640625" style="42" customWidth="1"/>
    <col min="9731" max="9731" width="14.6640625" style="42" customWidth="1"/>
    <col min="9732" max="9732" width="10.6640625" style="42" customWidth="1"/>
    <col min="9733" max="9733" width="14.6640625" style="42" customWidth="1"/>
    <col min="9734" max="9734" width="4.6640625" style="42" customWidth="1"/>
    <col min="9735" max="9735" width="10.6640625" style="42" customWidth="1"/>
    <col min="9736" max="9736" width="9.6640625" style="42" customWidth="1"/>
    <col min="9737" max="9737" width="14.6640625" style="42" customWidth="1"/>
    <col min="9738" max="9738" width="9.6640625" style="42" customWidth="1"/>
    <col min="9739" max="9984" width="11.44140625" style="42"/>
    <col min="9985" max="9985" width="45.33203125" style="42" customWidth="1"/>
    <col min="9986" max="9986" width="10.6640625" style="42" customWidth="1"/>
    <col min="9987" max="9987" width="14.6640625" style="42" customWidth="1"/>
    <col min="9988" max="9988" width="10.6640625" style="42" customWidth="1"/>
    <col min="9989" max="9989" width="14.6640625" style="42" customWidth="1"/>
    <col min="9990" max="9990" width="4.6640625" style="42" customWidth="1"/>
    <col min="9991" max="9991" width="10.6640625" style="42" customWidth="1"/>
    <col min="9992" max="9992" width="9.6640625" style="42" customWidth="1"/>
    <col min="9993" max="9993" width="14.6640625" style="42" customWidth="1"/>
    <col min="9994" max="9994" width="9.6640625" style="42" customWidth="1"/>
    <col min="9995" max="10240" width="11.44140625" style="42"/>
    <col min="10241" max="10241" width="45.33203125" style="42" customWidth="1"/>
    <col min="10242" max="10242" width="10.6640625" style="42" customWidth="1"/>
    <col min="10243" max="10243" width="14.6640625" style="42" customWidth="1"/>
    <col min="10244" max="10244" width="10.6640625" style="42" customWidth="1"/>
    <col min="10245" max="10245" width="14.6640625" style="42" customWidth="1"/>
    <col min="10246" max="10246" width="4.6640625" style="42" customWidth="1"/>
    <col min="10247" max="10247" width="10.6640625" style="42" customWidth="1"/>
    <col min="10248" max="10248" width="9.6640625" style="42" customWidth="1"/>
    <col min="10249" max="10249" width="14.6640625" style="42" customWidth="1"/>
    <col min="10250" max="10250" width="9.6640625" style="42" customWidth="1"/>
    <col min="10251" max="10496" width="11.44140625" style="42"/>
    <col min="10497" max="10497" width="45.33203125" style="42" customWidth="1"/>
    <col min="10498" max="10498" width="10.6640625" style="42" customWidth="1"/>
    <col min="10499" max="10499" width="14.6640625" style="42" customWidth="1"/>
    <col min="10500" max="10500" width="10.6640625" style="42" customWidth="1"/>
    <col min="10501" max="10501" width="14.6640625" style="42" customWidth="1"/>
    <col min="10502" max="10502" width="4.6640625" style="42" customWidth="1"/>
    <col min="10503" max="10503" width="10.6640625" style="42" customWidth="1"/>
    <col min="10504" max="10504" width="9.6640625" style="42" customWidth="1"/>
    <col min="10505" max="10505" width="14.6640625" style="42" customWidth="1"/>
    <col min="10506" max="10506" width="9.6640625" style="42" customWidth="1"/>
    <col min="10507" max="10752" width="11.44140625" style="42"/>
    <col min="10753" max="10753" width="45.33203125" style="42" customWidth="1"/>
    <col min="10754" max="10754" width="10.6640625" style="42" customWidth="1"/>
    <col min="10755" max="10755" width="14.6640625" style="42" customWidth="1"/>
    <col min="10756" max="10756" width="10.6640625" style="42" customWidth="1"/>
    <col min="10757" max="10757" width="14.6640625" style="42" customWidth="1"/>
    <col min="10758" max="10758" width="4.6640625" style="42" customWidth="1"/>
    <col min="10759" max="10759" width="10.6640625" style="42" customWidth="1"/>
    <col min="10760" max="10760" width="9.6640625" style="42" customWidth="1"/>
    <col min="10761" max="10761" width="14.6640625" style="42" customWidth="1"/>
    <col min="10762" max="10762" width="9.6640625" style="42" customWidth="1"/>
    <col min="10763" max="11008" width="11.44140625" style="42"/>
    <col min="11009" max="11009" width="45.33203125" style="42" customWidth="1"/>
    <col min="11010" max="11010" width="10.6640625" style="42" customWidth="1"/>
    <col min="11011" max="11011" width="14.6640625" style="42" customWidth="1"/>
    <col min="11012" max="11012" width="10.6640625" style="42" customWidth="1"/>
    <col min="11013" max="11013" width="14.6640625" style="42" customWidth="1"/>
    <col min="11014" max="11014" width="4.6640625" style="42" customWidth="1"/>
    <col min="11015" max="11015" width="10.6640625" style="42" customWidth="1"/>
    <col min="11016" max="11016" width="9.6640625" style="42" customWidth="1"/>
    <col min="11017" max="11017" width="14.6640625" style="42" customWidth="1"/>
    <col min="11018" max="11018" width="9.6640625" style="42" customWidth="1"/>
    <col min="11019" max="11264" width="11.44140625" style="42"/>
    <col min="11265" max="11265" width="45.33203125" style="42" customWidth="1"/>
    <col min="11266" max="11266" width="10.6640625" style="42" customWidth="1"/>
    <col min="11267" max="11267" width="14.6640625" style="42" customWidth="1"/>
    <col min="11268" max="11268" width="10.6640625" style="42" customWidth="1"/>
    <col min="11269" max="11269" width="14.6640625" style="42" customWidth="1"/>
    <col min="11270" max="11270" width="4.6640625" style="42" customWidth="1"/>
    <col min="11271" max="11271" width="10.6640625" style="42" customWidth="1"/>
    <col min="11272" max="11272" width="9.6640625" style="42" customWidth="1"/>
    <col min="11273" max="11273" width="14.6640625" style="42" customWidth="1"/>
    <col min="11274" max="11274" width="9.6640625" style="42" customWidth="1"/>
    <col min="11275" max="11520" width="11.44140625" style="42"/>
    <col min="11521" max="11521" width="45.33203125" style="42" customWidth="1"/>
    <col min="11522" max="11522" width="10.6640625" style="42" customWidth="1"/>
    <col min="11523" max="11523" width="14.6640625" style="42" customWidth="1"/>
    <col min="11524" max="11524" width="10.6640625" style="42" customWidth="1"/>
    <col min="11525" max="11525" width="14.6640625" style="42" customWidth="1"/>
    <col min="11526" max="11526" width="4.6640625" style="42" customWidth="1"/>
    <col min="11527" max="11527" width="10.6640625" style="42" customWidth="1"/>
    <col min="11528" max="11528" width="9.6640625" style="42" customWidth="1"/>
    <col min="11529" max="11529" width="14.6640625" style="42" customWidth="1"/>
    <col min="11530" max="11530" width="9.6640625" style="42" customWidth="1"/>
    <col min="11531" max="11776" width="11.44140625" style="42"/>
    <col min="11777" max="11777" width="45.33203125" style="42" customWidth="1"/>
    <col min="11778" max="11778" width="10.6640625" style="42" customWidth="1"/>
    <col min="11779" max="11779" width="14.6640625" style="42" customWidth="1"/>
    <col min="11780" max="11780" width="10.6640625" style="42" customWidth="1"/>
    <col min="11781" max="11781" width="14.6640625" style="42" customWidth="1"/>
    <col min="11782" max="11782" width="4.6640625" style="42" customWidth="1"/>
    <col min="11783" max="11783" width="10.6640625" style="42" customWidth="1"/>
    <col min="11784" max="11784" width="9.6640625" style="42" customWidth="1"/>
    <col min="11785" max="11785" width="14.6640625" style="42" customWidth="1"/>
    <col min="11786" max="11786" width="9.6640625" style="42" customWidth="1"/>
    <col min="11787" max="12032" width="11.44140625" style="42"/>
    <col min="12033" max="12033" width="45.33203125" style="42" customWidth="1"/>
    <col min="12034" max="12034" width="10.6640625" style="42" customWidth="1"/>
    <col min="12035" max="12035" width="14.6640625" style="42" customWidth="1"/>
    <col min="12036" max="12036" width="10.6640625" style="42" customWidth="1"/>
    <col min="12037" max="12037" width="14.6640625" style="42" customWidth="1"/>
    <col min="12038" max="12038" width="4.6640625" style="42" customWidth="1"/>
    <col min="12039" max="12039" width="10.6640625" style="42" customWidth="1"/>
    <col min="12040" max="12040" width="9.6640625" style="42" customWidth="1"/>
    <col min="12041" max="12041" width="14.6640625" style="42" customWidth="1"/>
    <col min="12042" max="12042" width="9.6640625" style="42" customWidth="1"/>
    <col min="12043" max="12288" width="11.44140625" style="42"/>
    <col min="12289" max="12289" width="45.33203125" style="42" customWidth="1"/>
    <col min="12290" max="12290" width="10.6640625" style="42" customWidth="1"/>
    <col min="12291" max="12291" width="14.6640625" style="42" customWidth="1"/>
    <col min="12292" max="12292" width="10.6640625" style="42" customWidth="1"/>
    <col min="12293" max="12293" width="14.6640625" style="42" customWidth="1"/>
    <col min="12294" max="12294" width="4.6640625" style="42" customWidth="1"/>
    <col min="12295" max="12295" width="10.6640625" style="42" customWidth="1"/>
    <col min="12296" max="12296" width="9.6640625" style="42" customWidth="1"/>
    <col min="12297" max="12297" width="14.6640625" style="42" customWidth="1"/>
    <col min="12298" max="12298" width="9.6640625" style="42" customWidth="1"/>
    <col min="12299" max="12544" width="11.44140625" style="42"/>
    <col min="12545" max="12545" width="45.33203125" style="42" customWidth="1"/>
    <col min="12546" max="12546" width="10.6640625" style="42" customWidth="1"/>
    <col min="12547" max="12547" width="14.6640625" style="42" customWidth="1"/>
    <col min="12548" max="12548" width="10.6640625" style="42" customWidth="1"/>
    <col min="12549" max="12549" width="14.6640625" style="42" customWidth="1"/>
    <col min="12550" max="12550" width="4.6640625" style="42" customWidth="1"/>
    <col min="12551" max="12551" width="10.6640625" style="42" customWidth="1"/>
    <col min="12552" max="12552" width="9.6640625" style="42" customWidth="1"/>
    <col min="12553" max="12553" width="14.6640625" style="42" customWidth="1"/>
    <col min="12554" max="12554" width="9.6640625" style="42" customWidth="1"/>
    <col min="12555" max="12800" width="11.44140625" style="42"/>
    <col min="12801" max="12801" width="45.33203125" style="42" customWidth="1"/>
    <col min="12802" max="12802" width="10.6640625" style="42" customWidth="1"/>
    <col min="12803" max="12803" width="14.6640625" style="42" customWidth="1"/>
    <col min="12804" max="12804" width="10.6640625" style="42" customWidth="1"/>
    <col min="12805" max="12805" width="14.6640625" style="42" customWidth="1"/>
    <col min="12806" max="12806" width="4.6640625" style="42" customWidth="1"/>
    <col min="12807" max="12807" width="10.6640625" style="42" customWidth="1"/>
    <col min="12808" max="12808" width="9.6640625" style="42" customWidth="1"/>
    <col min="12809" max="12809" width="14.6640625" style="42" customWidth="1"/>
    <col min="12810" max="12810" width="9.6640625" style="42" customWidth="1"/>
    <col min="12811" max="13056" width="11.44140625" style="42"/>
    <col min="13057" max="13057" width="45.33203125" style="42" customWidth="1"/>
    <col min="13058" max="13058" width="10.6640625" style="42" customWidth="1"/>
    <col min="13059" max="13059" width="14.6640625" style="42" customWidth="1"/>
    <col min="13060" max="13060" width="10.6640625" style="42" customWidth="1"/>
    <col min="13061" max="13061" width="14.6640625" style="42" customWidth="1"/>
    <col min="13062" max="13062" width="4.6640625" style="42" customWidth="1"/>
    <col min="13063" max="13063" width="10.6640625" style="42" customWidth="1"/>
    <col min="13064" max="13064" width="9.6640625" style="42" customWidth="1"/>
    <col min="13065" max="13065" width="14.6640625" style="42" customWidth="1"/>
    <col min="13066" max="13066" width="9.6640625" style="42" customWidth="1"/>
    <col min="13067" max="13312" width="11.44140625" style="42"/>
    <col min="13313" max="13313" width="45.33203125" style="42" customWidth="1"/>
    <col min="13314" max="13314" width="10.6640625" style="42" customWidth="1"/>
    <col min="13315" max="13315" width="14.6640625" style="42" customWidth="1"/>
    <col min="13316" max="13316" width="10.6640625" style="42" customWidth="1"/>
    <col min="13317" max="13317" width="14.6640625" style="42" customWidth="1"/>
    <col min="13318" max="13318" width="4.6640625" style="42" customWidth="1"/>
    <col min="13319" max="13319" width="10.6640625" style="42" customWidth="1"/>
    <col min="13320" max="13320" width="9.6640625" style="42" customWidth="1"/>
    <col min="13321" max="13321" width="14.6640625" style="42" customWidth="1"/>
    <col min="13322" max="13322" width="9.6640625" style="42" customWidth="1"/>
    <col min="13323" max="13568" width="11.44140625" style="42"/>
    <col min="13569" max="13569" width="45.33203125" style="42" customWidth="1"/>
    <col min="13570" max="13570" width="10.6640625" style="42" customWidth="1"/>
    <col min="13571" max="13571" width="14.6640625" style="42" customWidth="1"/>
    <col min="13572" max="13572" width="10.6640625" style="42" customWidth="1"/>
    <col min="13573" max="13573" width="14.6640625" style="42" customWidth="1"/>
    <col min="13574" max="13574" width="4.6640625" style="42" customWidth="1"/>
    <col min="13575" max="13575" width="10.6640625" style="42" customWidth="1"/>
    <col min="13576" max="13576" width="9.6640625" style="42" customWidth="1"/>
    <col min="13577" max="13577" width="14.6640625" style="42" customWidth="1"/>
    <col min="13578" max="13578" width="9.6640625" style="42" customWidth="1"/>
    <col min="13579" max="13824" width="11.44140625" style="42"/>
    <col min="13825" max="13825" width="45.33203125" style="42" customWidth="1"/>
    <col min="13826" max="13826" width="10.6640625" style="42" customWidth="1"/>
    <col min="13827" max="13827" width="14.6640625" style="42" customWidth="1"/>
    <col min="13828" max="13828" width="10.6640625" style="42" customWidth="1"/>
    <col min="13829" max="13829" width="14.6640625" style="42" customWidth="1"/>
    <col min="13830" max="13830" width="4.6640625" style="42" customWidth="1"/>
    <col min="13831" max="13831" width="10.6640625" style="42" customWidth="1"/>
    <col min="13832" max="13832" width="9.6640625" style="42" customWidth="1"/>
    <col min="13833" max="13833" width="14.6640625" style="42" customWidth="1"/>
    <col min="13834" max="13834" width="9.6640625" style="42" customWidth="1"/>
    <col min="13835" max="14080" width="11.44140625" style="42"/>
    <col min="14081" max="14081" width="45.33203125" style="42" customWidth="1"/>
    <col min="14082" max="14082" width="10.6640625" style="42" customWidth="1"/>
    <col min="14083" max="14083" width="14.6640625" style="42" customWidth="1"/>
    <col min="14084" max="14084" width="10.6640625" style="42" customWidth="1"/>
    <col min="14085" max="14085" width="14.6640625" style="42" customWidth="1"/>
    <col min="14086" max="14086" width="4.6640625" style="42" customWidth="1"/>
    <col min="14087" max="14087" width="10.6640625" style="42" customWidth="1"/>
    <col min="14088" max="14088" width="9.6640625" style="42" customWidth="1"/>
    <col min="14089" max="14089" width="14.6640625" style="42" customWidth="1"/>
    <col min="14090" max="14090" width="9.6640625" style="42" customWidth="1"/>
    <col min="14091" max="14336" width="11.44140625" style="42"/>
    <col min="14337" max="14337" width="45.33203125" style="42" customWidth="1"/>
    <col min="14338" max="14338" width="10.6640625" style="42" customWidth="1"/>
    <col min="14339" max="14339" width="14.6640625" style="42" customWidth="1"/>
    <col min="14340" max="14340" width="10.6640625" style="42" customWidth="1"/>
    <col min="14341" max="14341" width="14.6640625" style="42" customWidth="1"/>
    <col min="14342" max="14342" width="4.6640625" style="42" customWidth="1"/>
    <col min="14343" max="14343" width="10.6640625" style="42" customWidth="1"/>
    <col min="14344" max="14344" width="9.6640625" style="42" customWidth="1"/>
    <col min="14345" max="14345" width="14.6640625" style="42" customWidth="1"/>
    <col min="14346" max="14346" width="9.6640625" style="42" customWidth="1"/>
    <col min="14347" max="14592" width="11.44140625" style="42"/>
    <col min="14593" max="14593" width="45.33203125" style="42" customWidth="1"/>
    <col min="14594" max="14594" width="10.6640625" style="42" customWidth="1"/>
    <col min="14595" max="14595" width="14.6640625" style="42" customWidth="1"/>
    <col min="14596" max="14596" width="10.6640625" style="42" customWidth="1"/>
    <col min="14597" max="14597" width="14.6640625" style="42" customWidth="1"/>
    <col min="14598" max="14598" width="4.6640625" style="42" customWidth="1"/>
    <col min="14599" max="14599" width="10.6640625" style="42" customWidth="1"/>
    <col min="14600" max="14600" width="9.6640625" style="42" customWidth="1"/>
    <col min="14601" max="14601" width="14.6640625" style="42" customWidth="1"/>
    <col min="14602" max="14602" width="9.6640625" style="42" customWidth="1"/>
    <col min="14603" max="14848" width="11.44140625" style="42"/>
    <col min="14849" max="14849" width="45.33203125" style="42" customWidth="1"/>
    <col min="14850" max="14850" width="10.6640625" style="42" customWidth="1"/>
    <col min="14851" max="14851" width="14.6640625" style="42" customWidth="1"/>
    <col min="14852" max="14852" width="10.6640625" style="42" customWidth="1"/>
    <col min="14853" max="14853" width="14.6640625" style="42" customWidth="1"/>
    <col min="14854" max="14854" width="4.6640625" style="42" customWidth="1"/>
    <col min="14855" max="14855" width="10.6640625" style="42" customWidth="1"/>
    <col min="14856" max="14856" width="9.6640625" style="42" customWidth="1"/>
    <col min="14857" max="14857" width="14.6640625" style="42" customWidth="1"/>
    <col min="14858" max="14858" width="9.6640625" style="42" customWidth="1"/>
    <col min="14859" max="15104" width="11.44140625" style="42"/>
    <col min="15105" max="15105" width="45.33203125" style="42" customWidth="1"/>
    <col min="15106" max="15106" width="10.6640625" style="42" customWidth="1"/>
    <col min="15107" max="15107" width="14.6640625" style="42" customWidth="1"/>
    <col min="15108" max="15108" width="10.6640625" style="42" customWidth="1"/>
    <col min="15109" max="15109" width="14.6640625" style="42" customWidth="1"/>
    <col min="15110" max="15110" width="4.6640625" style="42" customWidth="1"/>
    <col min="15111" max="15111" width="10.6640625" style="42" customWidth="1"/>
    <col min="15112" max="15112" width="9.6640625" style="42" customWidth="1"/>
    <col min="15113" max="15113" width="14.6640625" style="42" customWidth="1"/>
    <col min="15114" max="15114" width="9.6640625" style="42" customWidth="1"/>
    <col min="15115" max="15360" width="11.44140625" style="42"/>
    <col min="15361" max="15361" width="45.33203125" style="42" customWidth="1"/>
    <col min="15362" max="15362" width="10.6640625" style="42" customWidth="1"/>
    <col min="15363" max="15363" width="14.6640625" style="42" customWidth="1"/>
    <col min="15364" max="15364" width="10.6640625" style="42" customWidth="1"/>
    <col min="15365" max="15365" width="14.6640625" style="42" customWidth="1"/>
    <col min="15366" max="15366" width="4.6640625" style="42" customWidth="1"/>
    <col min="15367" max="15367" width="10.6640625" style="42" customWidth="1"/>
    <col min="15368" max="15368" width="9.6640625" style="42" customWidth="1"/>
    <col min="15369" max="15369" width="14.6640625" style="42" customWidth="1"/>
    <col min="15370" max="15370" width="9.6640625" style="42" customWidth="1"/>
    <col min="15371" max="15616" width="11.44140625" style="42"/>
    <col min="15617" max="15617" width="45.33203125" style="42" customWidth="1"/>
    <col min="15618" max="15618" width="10.6640625" style="42" customWidth="1"/>
    <col min="15619" max="15619" width="14.6640625" style="42" customWidth="1"/>
    <col min="15620" max="15620" width="10.6640625" style="42" customWidth="1"/>
    <col min="15621" max="15621" width="14.6640625" style="42" customWidth="1"/>
    <col min="15622" max="15622" width="4.6640625" style="42" customWidth="1"/>
    <col min="15623" max="15623" width="10.6640625" style="42" customWidth="1"/>
    <col min="15624" max="15624" width="9.6640625" style="42" customWidth="1"/>
    <col min="15625" max="15625" width="14.6640625" style="42" customWidth="1"/>
    <col min="15626" max="15626" width="9.6640625" style="42" customWidth="1"/>
    <col min="15627" max="15872" width="11.44140625" style="42"/>
    <col min="15873" max="15873" width="45.33203125" style="42" customWidth="1"/>
    <col min="15874" max="15874" width="10.6640625" style="42" customWidth="1"/>
    <col min="15875" max="15875" width="14.6640625" style="42" customWidth="1"/>
    <col min="15876" max="15876" width="10.6640625" style="42" customWidth="1"/>
    <col min="15877" max="15877" width="14.6640625" style="42" customWidth="1"/>
    <col min="15878" max="15878" width="4.6640625" style="42" customWidth="1"/>
    <col min="15879" max="15879" width="10.6640625" style="42" customWidth="1"/>
    <col min="15880" max="15880" width="9.6640625" style="42" customWidth="1"/>
    <col min="15881" max="15881" width="14.6640625" style="42" customWidth="1"/>
    <col min="15882" max="15882" width="9.6640625" style="42" customWidth="1"/>
    <col min="15883" max="16128" width="11.44140625" style="42"/>
    <col min="16129" max="16129" width="45.33203125" style="42" customWidth="1"/>
    <col min="16130" max="16130" width="10.6640625" style="42" customWidth="1"/>
    <col min="16131" max="16131" width="14.6640625" style="42" customWidth="1"/>
    <col min="16132" max="16132" width="10.6640625" style="42" customWidth="1"/>
    <col min="16133" max="16133" width="14.6640625" style="42" customWidth="1"/>
    <col min="16134" max="16134" width="4.6640625" style="42" customWidth="1"/>
    <col min="16135" max="16135" width="10.6640625" style="42" customWidth="1"/>
    <col min="16136" max="16136" width="9.6640625" style="42" customWidth="1"/>
    <col min="16137" max="16137" width="14.6640625" style="42" customWidth="1"/>
    <col min="16138" max="16138" width="9.6640625" style="42" customWidth="1"/>
    <col min="16139" max="16384" width="11.44140625" style="42"/>
  </cols>
  <sheetData>
    <row r="1" spans="1:10" s="78" customFormat="1" ht="45" customHeight="1">
      <c r="A1" s="81" t="s">
        <v>337</v>
      </c>
      <c r="B1" s="81"/>
      <c r="C1" s="81"/>
      <c r="D1" s="81"/>
      <c r="E1" s="81"/>
      <c r="F1" s="81"/>
      <c r="G1" s="81"/>
      <c r="H1" s="81"/>
      <c r="I1" s="81"/>
      <c r="J1" s="81"/>
    </row>
    <row r="2" spans="1:10" s="78" customFormat="1" ht="13.2" customHeight="1" thickBot="1">
      <c r="A2" s="99"/>
      <c r="B2" s="99"/>
      <c r="C2" s="99"/>
      <c r="D2" s="99"/>
      <c r="E2" s="99"/>
      <c r="F2" s="42"/>
      <c r="G2" s="42"/>
      <c r="H2" s="42"/>
      <c r="I2" s="42"/>
      <c r="J2" s="42"/>
    </row>
    <row r="3" spans="1:10" s="78" customFormat="1" ht="19.95" customHeight="1" thickBot="1">
      <c r="A3" s="99"/>
      <c r="B3" s="99"/>
      <c r="C3" s="99"/>
      <c r="D3" s="99"/>
      <c r="E3" s="99"/>
      <c r="F3" s="99"/>
      <c r="G3" s="1132" t="s">
        <v>2</v>
      </c>
      <c r="H3" s="1133"/>
      <c r="I3" s="1133"/>
      <c r="J3" s="1134"/>
    </row>
    <row r="4" spans="1:10" s="45" customFormat="1" ht="19.95" customHeight="1" thickBot="1">
      <c r="A4" s="1141"/>
      <c r="B4" s="1135">
        <v>2019</v>
      </c>
      <c r="C4" s="1136"/>
      <c r="D4" s="1137">
        <v>2020</v>
      </c>
      <c r="E4" s="1136"/>
      <c r="G4" s="1138" t="s">
        <v>323</v>
      </c>
      <c r="H4" s="1139"/>
      <c r="I4" s="1140" t="s">
        <v>324</v>
      </c>
      <c r="J4" s="1139"/>
    </row>
    <row r="5" spans="1:10" s="45" customFormat="1" ht="27" customHeight="1" thickBot="1">
      <c r="A5" s="1142"/>
      <c r="B5" s="577" t="s">
        <v>323</v>
      </c>
      <c r="C5" s="578" t="s">
        <v>5</v>
      </c>
      <c r="D5" s="577" t="s">
        <v>323</v>
      </c>
      <c r="E5" s="578" t="s">
        <v>5</v>
      </c>
      <c r="G5" s="585" t="s">
        <v>323</v>
      </c>
      <c r="H5" s="549" t="s">
        <v>6</v>
      </c>
      <c r="I5" s="586" t="s">
        <v>5</v>
      </c>
      <c r="J5" s="549" t="s">
        <v>6</v>
      </c>
    </row>
    <row r="6" spans="1:10" ht="18" customHeight="1">
      <c r="A6" s="271" t="s">
        <v>338</v>
      </c>
      <c r="B6" s="1038">
        <v>449</v>
      </c>
      <c r="C6" s="1039">
        <v>14727.48</v>
      </c>
      <c r="D6" s="904">
        <v>3636</v>
      </c>
      <c r="E6" s="905">
        <v>15356.51</v>
      </c>
      <c r="F6" s="125"/>
      <c r="G6" s="906">
        <f>D6-B6</f>
        <v>3187</v>
      </c>
      <c r="H6" s="328">
        <f>(D6-B6)/B6</f>
        <v>7.0979955456570156</v>
      </c>
      <c r="I6" s="907">
        <f>E6-C6</f>
        <v>629.03000000000065</v>
      </c>
      <c r="J6" s="328">
        <f>(E6-C6)/C6</f>
        <v>4.2711312458071624E-2</v>
      </c>
    </row>
    <row r="7" spans="1:10" ht="18" customHeight="1">
      <c r="A7" s="272" t="s">
        <v>339</v>
      </c>
      <c r="B7" s="1040">
        <v>350</v>
      </c>
      <c r="C7" s="1041">
        <v>6494.87</v>
      </c>
      <c r="D7" s="908">
        <v>1543</v>
      </c>
      <c r="E7" s="909">
        <v>6070.65</v>
      </c>
      <c r="F7" s="125"/>
      <c r="G7" s="910">
        <f t="shared" ref="G7:G14" si="0">D7-B7</f>
        <v>1193</v>
      </c>
      <c r="H7" s="863">
        <f t="shared" ref="H7:H14" si="1">(D7-B7)/B7</f>
        <v>3.4085714285714284</v>
      </c>
      <c r="I7" s="911">
        <f t="shared" ref="I7:I14" si="2">E7-C7</f>
        <v>-424.22000000000025</v>
      </c>
      <c r="J7" s="863">
        <f t="shared" ref="J7:J14" si="3">(E7-C7)/C7</f>
        <v>-6.5316164911691885E-2</v>
      </c>
    </row>
    <row r="8" spans="1:10" ht="18" customHeight="1">
      <c r="A8" s="272" t="s">
        <v>340</v>
      </c>
      <c r="B8" s="1038">
        <v>4</v>
      </c>
      <c r="C8" s="1039">
        <v>12026.25</v>
      </c>
      <c r="D8" s="904">
        <v>25</v>
      </c>
      <c r="E8" s="905">
        <v>1045.2</v>
      </c>
      <c r="F8" s="125"/>
      <c r="G8" s="910">
        <f t="shared" si="0"/>
        <v>21</v>
      </c>
      <c r="H8" s="863">
        <f t="shared" si="1"/>
        <v>5.25</v>
      </c>
      <c r="I8" s="911">
        <f t="shared" si="2"/>
        <v>-10981.05</v>
      </c>
      <c r="J8" s="863">
        <f t="shared" si="3"/>
        <v>-0.9130901153726223</v>
      </c>
    </row>
    <row r="9" spans="1:10" ht="18" customHeight="1" thickBot="1">
      <c r="A9" s="273" t="s">
        <v>341</v>
      </c>
      <c r="B9" s="1040">
        <v>78</v>
      </c>
      <c r="C9" s="1041">
        <v>3242.29</v>
      </c>
      <c r="D9" s="908">
        <v>80</v>
      </c>
      <c r="E9" s="909">
        <v>3921.85</v>
      </c>
      <c r="F9" s="125"/>
      <c r="G9" s="912">
        <f t="shared" si="0"/>
        <v>2</v>
      </c>
      <c r="H9" s="913">
        <f t="shared" si="1"/>
        <v>2.564102564102564E-2</v>
      </c>
      <c r="I9" s="914">
        <f t="shared" si="2"/>
        <v>679.56</v>
      </c>
      <c r="J9" s="913">
        <f t="shared" si="3"/>
        <v>0.20959260275916095</v>
      </c>
    </row>
    <row r="10" spans="1:10" ht="18" customHeight="1" thickBot="1">
      <c r="A10" s="126" t="s">
        <v>325</v>
      </c>
      <c r="B10" s="793">
        <f>SUM(B6:B9)</f>
        <v>881</v>
      </c>
      <c r="C10" s="264">
        <f>SUM(C6:C9)</f>
        <v>36490.89</v>
      </c>
      <c r="D10" s="915">
        <f>SUM(D6:D9)</f>
        <v>5284</v>
      </c>
      <c r="E10" s="916">
        <f>SUM(E6:E9)</f>
        <v>26394.21</v>
      </c>
      <c r="F10" s="125"/>
      <c r="G10" s="917">
        <f t="shared" si="0"/>
        <v>4403</v>
      </c>
      <c r="H10" s="918">
        <f t="shared" si="1"/>
        <v>4.9977298524404086</v>
      </c>
      <c r="I10" s="919">
        <f t="shared" si="2"/>
        <v>-10096.68</v>
      </c>
      <c r="J10" s="918">
        <f t="shared" si="3"/>
        <v>-0.27669042876180877</v>
      </c>
    </row>
    <row r="11" spans="1:10" ht="18" customHeight="1" thickBot="1">
      <c r="A11" s="126" t="s">
        <v>326</v>
      </c>
      <c r="B11" s="793">
        <v>45</v>
      </c>
      <c r="C11" s="264">
        <v>2045.03</v>
      </c>
      <c r="D11" s="915">
        <v>17</v>
      </c>
      <c r="E11" s="915">
        <v>760.16</v>
      </c>
      <c r="F11" s="125"/>
      <c r="G11" s="920">
        <f t="shared" si="0"/>
        <v>-28</v>
      </c>
      <c r="H11" s="921">
        <f t="shared" si="1"/>
        <v>-0.62222222222222223</v>
      </c>
      <c r="I11" s="922">
        <f t="shared" si="2"/>
        <v>-1284.8699999999999</v>
      </c>
      <c r="J11" s="921">
        <f t="shared" si="3"/>
        <v>-0.62828907155396252</v>
      </c>
    </row>
    <row r="12" spans="1:10" ht="18" customHeight="1" thickBot="1">
      <c r="A12" s="579" t="s">
        <v>327</v>
      </c>
      <c r="B12" s="794">
        <f>+B10+B11</f>
        <v>926</v>
      </c>
      <c r="C12" s="795">
        <f>+C10+C11</f>
        <v>38535.919999999998</v>
      </c>
      <c r="D12" s="794">
        <f>+D10+D11</f>
        <v>5301</v>
      </c>
      <c r="E12" s="795">
        <f>+E10+E11</f>
        <v>27154.37</v>
      </c>
      <c r="F12" s="125"/>
      <c r="G12" s="1114">
        <f t="shared" si="0"/>
        <v>4375</v>
      </c>
      <c r="H12" s="1115">
        <f t="shared" si="1"/>
        <v>4.7246220302375814</v>
      </c>
      <c r="I12" s="1116">
        <f t="shared" si="2"/>
        <v>-11381.55</v>
      </c>
      <c r="J12" s="1115">
        <f t="shared" si="3"/>
        <v>-0.29534911843288025</v>
      </c>
    </row>
    <row r="13" spans="1:10" ht="18" customHeight="1" thickBot="1">
      <c r="A13" s="126" t="s">
        <v>328</v>
      </c>
      <c r="B13" s="793">
        <v>20</v>
      </c>
      <c r="C13" s="264">
        <v>23486.83</v>
      </c>
      <c r="D13" s="915">
        <v>13</v>
      </c>
      <c r="E13" s="915">
        <v>74380</v>
      </c>
      <c r="F13" s="125"/>
      <c r="G13" s="920">
        <f t="shared" si="0"/>
        <v>-7</v>
      </c>
      <c r="H13" s="921">
        <f t="shared" si="1"/>
        <v>-0.35</v>
      </c>
      <c r="I13" s="922">
        <f t="shared" si="2"/>
        <v>50893.17</v>
      </c>
      <c r="J13" s="921">
        <f t="shared" si="3"/>
        <v>2.1668811840508062</v>
      </c>
    </row>
    <row r="14" spans="1:10" ht="18" customHeight="1" thickBot="1">
      <c r="A14" s="620" t="s">
        <v>333</v>
      </c>
      <c r="B14" s="600">
        <f>+B12+B13</f>
        <v>946</v>
      </c>
      <c r="C14" s="621">
        <f>+C12+C13</f>
        <v>62022.75</v>
      </c>
      <c r="D14" s="600">
        <f>+D12+D13</f>
        <v>5314</v>
      </c>
      <c r="E14" s="621">
        <f>+E12+E13</f>
        <v>101534.37</v>
      </c>
      <c r="F14" s="125"/>
      <c r="G14" s="1114">
        <f t="shared" si="0"/>
        <v>4368</v>
      </c>
      <c r="H14" s="1115">
        <f t="shared" si="1"/>
        <v>4.617336152219873</v>
      </c>
      <c r="I14" s="1116">
        <f t="shared" si="2"/>
        <v>39511.619999999995</v>
      </c>
      <c r="J14" s="1115">
        <f t="shared" si="3"/>
        <v>0.63705043713798559</v>
      </c>
    </row>
    <row r="16" spans="1:10">
      <c r="A16" s="832"/>
    </row>
  </sheetData>
  <mergeCells count="6">
    <mergeCell ref="G3:J3"/>
    <mergeCell ref="A4:A5"/>
    <mergeCell ref="B4:C4"/>
    <mergeCell ref="D4:E4"/>
    <mergeCell ref="G4:H4"/>
    <mergeCell ref="I4:J4"/>
  </mergeCells>
  <printOptions horizontalCentered="1"/>
  <pageMargins left="0" right="0" top="0.35433070866141736" bottom="0.31496062992125984" header="0" footer="0.19685039370078741"/>
  <pageSetup paperSize="9" scale="9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N28" sqref="N28"/>
    </sheetView>
  </sheetViews>
  <sheetFormatPr baseColWidth="10" defaultRowHeight="13.2"/>
  <cols>
    <col min="1" max="1" width="26.33203125" style="42" customWidth="1"/>
    <col min="2" max="2" width="14.109375" style="42" customWidth="1"/>
    <col min="3" max="3" width="14.88671875" style="42" customWidth="1"/>
    <col min="4" max="4" width="14.44140625" style="42" customWidth="1"/>
    <col min="5" max="5" width="12.33203125" style="42" customWidth="1"/>
    <col min="6" max="256" width="11.44140625" style="42"/>
    <col min="257" max="257" width="26.109375" style="42" customWidth="1"/>
    <col min="258" max="260" width="17.6640625" style="42" customWidth="1"/>
    <col min="261" max="261" width="12.33203125" style="42" customWidth="1"/>
    <col min="262" max="512" width="11.44140625" style="42"/>
    <col min="513" max="513" width="26.109375" style="42" customWidth="1"/>
    <col min="514" max="516" width="17.6640625" style="42" customWidth="1"/>
    <col min="517" max="517" width="12.33203125" style="42" customWidth="1"/>
    <col min="518" max="768" width="11.44140625" style="42"/>
    <col min="769" max="769" width="26.109375" style="42" customWidth="1"/>
    <col min="770" max="772" width="17.6640625" style="42" customWidth="1"/>
    <col min="773" max="773" width="12.33203125" style="42" customWidth="1"/>
    <col min="774" max="1024" width="11.44140625" style="42"/>
    <col min="1025" max="1025" width="26.109375" style="42" customWidth="1"/>
    <col min="1026" max="1028" width="17.6640625" style="42" customWidth="1"/>
    <col min="1029" max="1029" width="12.33203125" style="42" customWidth="1"/>
    <col min="1030" max="1280" width="11.44140625" style="42"/>
    <col min="1281" max="1281" width="26.109375" style="42" customWidth="1"/>
    <col min="1282" max="1284" width="17.6640625" style="42" customWidth="1"/>
    <col min="1285" max="1285" width="12.33203125" style="42" customWidth="1"/>
    <col min="1286" max="1536" width="11.44140625" style="42"/>
    <col min="1537" max="1537" width="26.109375" style="42" customWidth="1"/>
    <col min="1538" max="1540" width="17.6640625" style="42" customWidth="1"/>
    <col min="1541" max="1541" width="12.33203125" style="42" customWidth="1"/>
    <col min="1542" max="1792" width="11.44140625" style="42"/>
    <col min="1793" max="1793" width="26.109375" style="42" customWidth="1"/>
    <col min="1794" max="1796" width="17.6640625" style="42" customWidth="1"/>
    <col min="1797" max="1797" width="12.33203125" style="42" customWidth="1"/>
    <col min="1798" max="2048" width="11.44140625" style="42"/>
    <col min="2049" max="2049" width="26.109375" style="42" customWidth="1"/>
    <col min="2050" max="2052" width="17.6640625" style="42" customWidth="1"/>
    <col min="2053" max="2053" width="12.33203125" style="42" customWidth="1"/>
    <col min="2054" max="2304" width="11.44140625" style="42"/>
    <col min="2305" max="2305" width="26.109375" style="42" customWidth="1"/>
    <col min="2306" max="2308" width="17.6640625" style="42" customWidth="1"/>
    <col min="2309" max="2309" width="12.33203125" style="42" customWidth="1"/>
    <col min="2310" max="2560" width="11.44140625" style="42"/>
    <col min="2561" max="2561" width="26.109375" style="42" customWidth="1"/>
    <col min="2562" max="2564" width="17.6640625" style="42" customWidth="1"/>
    <col min="2565" max="2565" width="12.33203125" style="42" customWidth="1"/>
    <col min="2566" max="2816" width="11.44140625" style="42"/>
    <col min="2817" max="2817" width="26.109375" style="42" customWidth="1"/>
    <col min="2818" max="2820" width="17.6640625" style="42" customWidth="1"/>
    <col min="2821" max="2821" width="12.33203125" style="42" customWidth="1"/>
    <col min="2822" max="3072" width="11.44140625" style="42"/>
    <col min="3073" max="3073" width="26.109375" style="42" customWidth="1"/>
    <col min="3074" max="3076" width="17.6640625" style="42" customWidth="1"/>
    <col min="3077" max="3077" width="12.33203125" style="42" customWidth="1"/>
    <col min="3078" max="3328" width="11.44140625" style="42"/>
    <col min="3329" max="3329" width="26.109375" style="42" customWidth="1"/>
    <col min="3330" max="3332" width="17.6640625" style="42" customWidth="1"/>
    <col min="3333" max="3333" width="12.33203125" style="42" customWidth="1"/>
    <col min="3334" max="3584" width="11.44140625" style="42"/>
    <col min="3585" max="3585" width="26.109375" style="42" customWidth="1"/>
    <col min="3586" max="3588" width="17.6640625" style="42" customWidth="1"/>
    <col min="3589" max="3589" width="12.33203125" style="42" customWidth="1"/>
    <col min="3590" max="3840" width="11.44140625" style="42"/>
    <col min="3841" max="3841" width="26.109375" style="42" customWidth="1"/>
    <col min="3842" max="3844" width="17.6640625" style="42" customWidth="1"/>
    <col min="3845" max="3845" width="12.33203125" style="42" customWidth="1"/>
    <col min="3846" max="4096" width="11.44140625" style="42"/>
    <col min="4097" max="4097" width="26.109375" style="42" customWidth="1"/>
    <col min="4098" max="4100" width="17.6640625" style="42" customWidth="1"/>
    <col min="4101" max="4101" width="12.33203125" style="42" customWidth="1"/>
    <col min="4102" max="4352" width="11.44140625" style="42"/>
    <col min="4353" max="4353" width="26.109375" style="42" customWidth="1"/>
    <col min="4354" max="4356" width="17.6640625" style="42" customWidth="1"/>
    <col min="4357" max="4357" width="12.33203125" style="42" customWidth="1"/>
    <col min="4358" max="4608" width="11.44140625" style="42"/>
    <col min="4609" max="4609" width="26.109375" style="42" customWidth="1"/>
    <col min="4610" max="4612" width="17.6640625" style="42" customWidth="1"/>
    <col min="4613" max="4613" width="12.33203125" style="42" customWidth="1"/>
    <col min="4614" max="4864" width="11.44140625" style="42"/>
    <col min="4865" max="4865" width="26.109375" style="42" customWidth="1"/>
    <col min="4866" max="4868" width="17.6640625" style="42" customWidth="1"/>
    <col min="4869" max="4869" width="12.33203125" style="42" customWidth="1"/>
    <col min="4870" max="5120" width="11.44140625" style="42"/>
    <col min="5121" max="5121" width="26.109375" style="42" customWidth="1"/>
    <col min="5122" max="5124" width="17.6640625" style="42" customWidth="1"/>
    <col min="5125" max="5125" width="12.33203125" style="42" customWidth="1"/>
    <col min="5126" max="5376" width="11.44140625" style="42"/>
    <col min="5377" max="5377" width="26.109375" style="42" customWidth="1"/>
    <col min="5378" max="5380" width="17.6640625" style="42" customWidth="1"/>
    <col min="5381" max="5381" width="12.33203125" style="42" customWidth="1"/>
    <col min="5382" max="5632" width="11.44140625" style="42"/>
    <col min="5633" max="5633" width="26.109375" style="42" customWidth="1"/>
    <col min="5634" max="5636" width="17.6640625" style="42" customWidth="1"/>
    <col min="5637" max="5637" width="12.33203125" style="42" customWidth="1"/>
    <col min="5638" max="5888" width="11.44140625" style="42"/>
    <col min="5889" max="5889" width="26.109375" style="42" customWidth="1"/>
    <col min="5890" max="5892" width="17.6640625" style="42" customWidth="1"/>
    <col min="5893" max="5893" width="12.33203125" style="42" customWidth="1"/>
    <col min="5894" max="6144" width="11.44140625" style="42"/>
    <col min="6145" max="6145" width="26.109375" style="42" customWidth="1"/>
    <col min="6146" max="6148" width="17.6640625" style="42" customWidth="1"/>
    <col min="6149" max="6149" width="12.33203125" style="42" customWidth="1"/>
    <col min="6150" max="6400" width="11.44140625" style="42"/>
    <col min="6401" max="6401" width="26.109375" style="42" customWidth="1"/>
    <col min="6402" max="6404" width="17.6640625" style="42" customWidth="1"/>
    <col min="6405" max="6405" width="12.33203125" style="42" customWidth="1"/>
    <col min="6406" max="6656" width="11.44140625" style="42"/>
    <col min="6657" max="6657" width="26.109375" style="42" customWidth="1"/>
    <col min="6658" max="6660" width="17.6640625" style="42" customWidth="1"/>
    <col min="6661" max="6661" width="12.33203125" style="42" customWidth="1"/>
    <col min="6662" max="6912" width="11.44140625" style="42"/>
    <col min="6913" max="6913" width="26.109375" style="42" customWidth="1"/>
    <col min="6914" max="6916" width="17.6640625" style="42" customWidth="1"/>
    <col min="6917" max="6917" width="12.33203125" style="42" customWidth="1"/>
    <col min="6918" max="7168" width="11.44140625" style="42"/>
    <col min="7169" max="7169" width="26.109375" style="42" customWidth="1"/>
    <col min="7170" max="7172" width="17.6640625" style="42" customWidth="1"/>
    <col min="7173" max="7173" width="12.33203125" style="42" customWidth="1"/>
    <col min="7174" max="7424" width="11.44140625" style="42"/>
    <col min="7425" max="7425" width="26.109375" style="42" customWidth="1"/>
    <col min="7426" max="7428" width="17.6640625" style="42" customWidth="1"/>
    <col min="7429" max="7429" width="12.33203125" style="42" customWidth="1"/>
    <col min="7430" max="7680" width="11.44140625" style="42"/>
    <col min="7681" max="7681" width="26.109375" style="42" customWidth="1"/>
    <col min="7682" max="7684" width="17.6640625" style="42" customWidth="1"/>
    <col min="7685" max="7685" width="12.33203125" style="42" customWidth="1"/>
    <col min="7686" max="7936" width="11.44140625" style="42"/>
    <col min="7937" max="7937" width="26.109375" style="42" customWidth="1"/>
    <col min="7938" max="7940" width="17.6640625" style="42" customWidth="1"/>
    <col min="7941" max="7941" width="12.33203125" style="42" customWidth="1"/>
    <col min="7942" max="8192" width="11.44140625" style="42"/>
    <col min="8193" max="8193" width="26.109375" style="42" customWidth="1"/>
    <col min="8194" max="8196" width="17.6640625" style="42" customWidth="1"/>
    <col min="8197" max="8197" width="12.33203125" style="42" customWidth="1"/>
    <col min="8198" max="8448" width="11.44140625" style="42"/>
    <col min="8449" max="8449" width="26.109375" style="42" customWidth="1"/>
    <col min="8450" max="8452" width="17.6640625" style="42" customWidth="1"/>
    <col min="8453" max="8453" width="12.33203125" style="42" customWidth="1"/>
    <col min="8454" max="8704" width="11.44140625" style="42"/>
    <col min="8705" max="8705" width="26.109375" style="42" customWidth="1"/>
    <col min="8706" max="8708" width="17.6640625" style="42" customWidth="1"/>
    <col min="8709" max="8709" width="12.33203125" style="42" customWidth="1"/>
    <col min="8710" max="8960" width="11.44140625" style="42"/>
    <col min="8961" max="8961" width="26.109375" style="42" customWidth="1"/>
    <col min="8962" max="8964" width="17.6640625" style="42" customWidth="1"/>
    <col min="8965" max="8965" width="12.33203125" style="42" customWidth="1"/>
    <col min="8966" max="9216" width="11.44140625" style="42"/>
    <col min="9217" max="9217" width="26.109375" style="42" customWidth="1"/>
    <col min="9218" max="9220" width="17.6640625" style="42" customWidth="1"/>
    <col min="9221" max="9221" width="12.33203125" style="42" customWidth="1"/>
    <col min="9222" max="9472" width="11.44140625" style="42"/>
    <col min="9473" max="9473" width="26.109375" style="42" customWidth="1"/>
    <col min="9474" max="9476" width="17.6640625" style="42" customWidth="1"/>
    <col min="9477" max="9477" width="12.33203125" style="42" customWidth="1"/>
    <col min="9478" max="9728" width="11.44140625" style="42"/>
    <col min="9729" max="9729" width="26.109375" style="42" customWidth="1"/>
    <col min="9730" max="9732" width="17.6640625" style="42" customWidth="1"/>
    <col min="9733" max="9733" width="12.33203125" style="42" customWidth="1"/>
    <col min="9734" max="9984" width="11.44140625" style="42"/>
    <col min="9985" max="9985" width="26.109375" style="42" customWidth="1"/>
    <col min="9986" max="9988" width="17.6640625" style="42" customWidth="1"/>
    <col min="9989" max="9989" width="12.33203125" style="42" customWidth="1"/>
    <col min="9990" max="10240" width="11.44140625" style="42"/>
    <col min="10241" max="10241" width="26.109375" style="42" customWidth="1"/>
    <col min="10242" max="10244" width="17.6640625" style="42" customWidth="1"/>
    <col min="10245" max="10245" width="12.33203125" style="42" customWidth="1"/>
    <col min="10246" max="10496" width="11.44140625" style="42"/>
    <col min="10497" max="10497" width="26.109375" style="42" customWidth="1"/>
    <col min="10498" max="10500" width="17.6640625" style="42" customWidth="1"/>
    <col min="10501" max="10501" width="12.33203125" style="42" customWidth="1"/>
    <col min="10502" max="10752" width="11.44140625" style="42"/>
    <col min="10753" max="10753" width="26.109375" style="42" customWidth="1"/>
    <col min="10754" max="10756" width="17.6640625" style="42" customWidth="1"/>
    <col min="10757" max="10757" width="12.33203125" style="42" customWidth="1"/>
    <col min="10758" max="11008" width="11.44140625" style="42"/>
    <col min="11009" max="11009" width="26.109375" style="42" customWidth="1"/>
    <col min="11010" max="11012" width="17.6640625" style="42" customWidth="1"/>
    <col min="11013" max="11013" width="12.33203125" style="42" customWidth="1"/>
    <col min="11014" max="11264" width="11.44140625" style="42"/>
    <col min="11265" max="11265" width="26.109375" style="42" customWidth="1"/>
    <col min="11266" max="11268" width="17.6640625" style="42" customWidth="1"/>
    <col min="11269" max="11269" width="12.33203125" style="42" customWidth="1"/>
    <col min="11270" max="11520" width="11.44140625" style="42"/>
    <col min="11521" max="11521" width="26.109375" style="42" customWidth="1"/>
    <col min="11522" max="11524" width="17.6640625" style="42" customWidth="1"/>
    <col min="11525" max="11525" width="12.33203125" style="42" customWidth="1"/>
    <col min="11526" max="11776" width="11.44140625" style="42"/>
    <col min="11777" max="11777" width="26.109375" style="42" customWidth="1"/>
    <col min="11778" max="11780" width="17.6640625" style="42" customWidth="1"/>
    <col min="11781" max="11781" width="12.33203125" style="42" customWidth="1"/>
    <col min="11782" max="12032" width="11.44140625" style="42"/>
    <col min="12033" max="12033" width="26.109375" style="42" customWidth="1"/>
    <col min="12034" max="12036" width="17.6640625" style="42" customWidth="1"/>
    <col min="12037" max="12037" width="12.33203125" style="42" customWidth="1"/>
    <col min="12038" max="12288" width="11.44140625" style="42"/>
    <col min="12289" max="12289" width="26.109375" style="42" customWidth="1"/>
    <col min="12290" max="12292" width="17.6640625" style="42" customWidth="1"/>
    <col min="12293" max="12293" width="12.33203125" style="42" customWidth="1"/>
    <col min="12294" max="12544" width="11.44140625" style="42"/>
    <col min="12545" max="12545" width="26.109375" style="42" customWidth="1"/>
    <col min="12546" max="12548" width="17.6640625" style="42" customWidth="1"/>
    <col min="12549" max="12549" width="12.33203125" style="42" customWidth="1"/>
    <col min="12550" max="12800" width="11.44140625" style="42"/>
    <col min="12801" max="12801" width="26.109375" style="42" customWidth="1"/>
    <col min="12802" max="12804" width="17.6640625" style="42" customWidth="1"/>
    <col min="12805" max="12805" width="12.33203125" style="42" customWidth="1"/>
    <col min="12806" max="13056" width="11.44140625" style="42"/>
    <col min="13057" max="13057" width="26.109375" style="42" customWidth="1"/>
    <col min="13058" max="13060" width="17.6640625" style="42" customWidth="1"/>
    <col min="13061" max="13061" width="12.33203125" style="42" customWidth="1"/>
    <col min="13062" max="13312" width="11.44140625" style="42"/>
    <col min="13313" max="13313" width="26.109375" style="42" customWidth="1"/>
    <col min="13314" max="13316" width="17.6640625" style="42" customWidth="1"/>
    <col min="13317" max="13317" width="12.33203125" style="42" customWidth="1"/>
    <col min="13318" max="13568" width="11.44140625" style="42"/>
    <col min="13569" max="13569" width="26.109375" style="42" customWidth="1"/>
    <col min="13570" max="13572" width="17.6640625" style="42" customWidth="1"/>
    <col min="13573" max="13573" width="12.33203125" style="42" customWidth="1"/>
    <col min="13574" max="13824" width="11.44140625" style="42"/>
    <col min="13825" max="13825" width="26.109375" style="42" customWidth="1"/>
    <col min="13826" max="13828" width="17.6640625" style="42" customWidth="1"/>
    <col min="13829" max="13829" width="12.33203125" style="42" customWidth="1"/>
    <col min="13830" max="14080" width="11.44140625" style="42"/>
    <col min="14081" max="14081" width="26.109375" style="42" customWidth="1"/>
    <col min="14082" max="14084" width="17.6640625" style="42" customWidth="1"/>
    <col min="14085" max="14085" width="12.33203125" style="42" customWidth="1"/>
    <col min="14086" max="14336" width="11.44140625" style="42"/>
    <col min="14337" max="14337" width="26.109375" style="42" customWidth="1"/>
    <col min="14338" max="14340" width="17.6640625" style="42" customWidth="1"/>
    <col min="14341" max="14341" width="12.33203125" style="42" customWidth="1"/>
    <col min="14342" max="14592" width="11.44140625" style="42"/>
    <col min="14593" max="14593" width="26.109375" style="42" customWidth="1"/>
    <col min="14594" max="14596" width="17.6640625" style="42" customWidth="1"/>
    <col min="14597" max="14597" width="12.33203125" style="42" customWidth="1"/>
    <col min="14598" max="14848" width="11.44140625" style="42"/>
    <col min="14849" max="14849" width="26.109375" style="42" customWidth="1"/>
    <col min="14850" max="14852" width="17.6640625" style="42" customWidth="1"/>
    <col min="14853" max="14853" width="12.33203125" style="42" customWidth="1"/>
    <col min="14854" max="15104" width="11.44140625" style="42"/>
    <col min="15105" max="15105" width="26.109375" style="42" customWidth="1"/>
    <col min="15106" max="15108" width="17.6640625" style="42" customWidth="1"/>
    <col min="15109" max="15109" width="12.33203125" style="42" customWidth="1"/>
    <col min="15110" max="15360" width="11.44140625" style="42"/>
    <col min="15361" max="15361" width="26.109375" style="42" customWidth="1"/>
    <col min="15362" max="15364" width="17.6640625" style="42" customWidth="1"/>
    <col min="15365" max="15365" width="12.33203125" style="42" customWidth="1"/>
    <col min="15366" max="15616" width="11.44140625" style="42"/>
    <col min="15617" max="15617" width="26.109375" style="42" customWidth="1"/>
    <col min="15618" max="15620" width="17.6640625" style="42" customWidth="1"/>
    <col min="15621" max="15621" width="12.33203125" style="42" customWidth="1"/>
    <col min="15622" max="15872" width="11.44140625" style="42"/>
    <col min="15873" max="15873" width="26.109375" style="42" customWidth="1"/>
    <col min="15874" max="15876" width="17.6640625" style="42" customWidth="1"/>
    <col min="15877" max="15877" width="12.33203125" style="42" customWidth="1"/>
    <col min="15878" max="16128" width="11.44140625" style="42"/>
    <col min="16129" max="16129" width="26.109375" style="42" customWidth="1"/>
    <col min="16130" max="16132" width="17.6640625" style="42" customWidth="1"/>
    <col min="16133" max="16133" width="12.33203125" style="42" customWidth="1"/>
    <col min="16134" max="16384" width="11.44140625" style="42"/>
  </cols>
  <sheetData>
    <row r="1" spans="1:6" s="78" customFormat="1" ht="53.4" customHeight="1">
      <c r="A1" s="81" t="s">
        <v>342</v>
      </c>
      <c r="B1" s="111"/>
      <c r="C1" s="111"/>
      <c r="D1" s="111"/>
      <c r="E1" s="111"/>
      <c r="F1" s="80"/>
    </row>
    <row r="2" spans="1:6" ht="13.8" thickBot="1"/>
    <row r="3" spans="1:6" s="45" customFormat="1" ht="19.95" customHeight="1">
      <c r="A3" s="1143" t="s">
        <v>343</v>
      </c>
      <c r="B3" s="1145" t="s">
        <v>344</v>
      </c>
      <c r="C3" s="1146"/>
      <c r="D3" s="1147" t="s">
        <v>5</v>
      </c>
    </row>
    <row r="4" spans="1:6" s="45" customFormat="1" ht="19.95" customHeight="1" thickBot="1">
      <c r="A4" s="1144"/>
      <c r="B4" s="622" t="s">
        <v>345</v>
      </c>
      <c r="C4" s="623" t="s">
        <v>346</v>
      </c>
      <c r="D4" s="1148"/>
    </row>
    <row r="5" spans="1:6" s="45" customFormat="1" ht="18" customHeight="1">
      <c r="A5" s="925" t="s">
        <v>164</v>
      </c>
      <c r="B5" s="926">
        <v>2477.0500000000002</v>
      </c>
      <c r="C5" s="927">
        <v>33.46</v>
      </c>
      <c r="D5" s="928">
        <f t="shared" ref="D5:D10" si="0">SUM(B5:C5)</f>
        <v>2510.5100000000002</v>
      </c>
    </row>
    <row r="6" spans="1:6" s="45" customFormat="1" ht="18" customHeight="1">
      <c r="A6" s="929" t="s">
        <v>166</v>
      </c>
      <c r="B6" s="930">
        <v>4634</v>
      </c>
      <c r="C6" s="931">
        <v>230.81</v>
      </c>
      <c r="D6" s="928">
        <f t="shared" si="0"/>
        <v>4864.8100000000004</v>
      </c>
    </row>
    <row r="7" spans="1:6" s="45" customFormat="1" ht="18" customHeight="1">
      <c r="A7" s="929" t="s">
        <v>347</v>
      </c>
      <c r="B7" s="930">
        <v>78.319999999999993</v>
      </c>
      <c r="C7" s="931">
        <v>0</v>
      </c>
      <c r="D7" s="928">
        <f t="shared" si="0"/>
        <v>78.319999999999993</v>
      </c>
    </row>
    <row r="8" spans="1:6" s="45" customFormat="1" ht="18" customHeight="1">
      <c r="A8" s="929" t="s">
        <v>348</v>
      </c>
      <c r="B8" s="930">
        <v>330.92</v>
      </c>
      <c r="C8" s="931">
        <v>12.73</v>
      </c>
      <c r="D8" s="928">
        <f t="shared" si="0"/>
        <v>343.65000000000003</v>
      </c>
    </row>
    <row r="9" spans="1:6" s="45" customFormat="1" ht="18" customHeight="1">
      <c r="A9" s="929" t="s">
        <v>314</v>
      </c>
      <c r="B9" s="930">
        <v>7485.1100000000006</v>
      </c>
      <c r="C9" s="931">
        <v>74.11</v>
      </c>
      <c r="D9" s="932">
        <f t="shared" si="0"/>
        <v>7559.22</v>
      </c>
    </row>
    <row r="10" spans="1:6" s="45" customFormat="1" ht="18" customHeight="1">
      <c r="A10" s="929" t="s">
        <v>349</v>
      </c>
      <c r="B10" s="930">
        <v>0</v>
      </c>
      <c r="C10" s="931">
        <v>0</v>
      </c>
      <c r="D10" s="932">
        <f t="shared" si="0"/>
        <v>0</v>
      </c>
    </row>
    <row r="11" spans="1:6" s="45" customFormat="1" ht="14.4" thickBot="1">
      <c r="A11" s="933" t="s">
        <v>350</v>
      </c>
      <c r="B11" s="934">
        <f>SUM(B5:B10)</f>
        <v>15005.400000000001</v>
      </c>
      <c r="C11" s="935">
        <f>SUM(C5:C10)</f>
        <v>351.11</v>
      </c>
      <c r="D11" s="936">
        <f>SUM(D5:D10)</f>
        <v>15356.51</v>
      </c>
    </row>
  </sheetData>
  <mergeCells count="3">
    <mergeCell ref="A3:A4"/>
    <mergeCell ref="B3:C3"/>
    <mergeCell ref="D3:D4"/>
  </mergeCells>
  <printOptions horizontalCentered="1"/>
  <pageMargins left="0" right="0" top="0.35433070866141736" bottom="0.31496062992125984" header="0" footer="0.19685039370078741"/>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N28" sqref="N28"/>
    </sheetView>
  </sheetViews>
  <sheetFormatPr baseColWidth="10" defaultRowHeight="13.2"/>
  <cols>
    <col min="1" max="1" width="36.5546875" style="42" customWidth="1"/>
    <col min="2" max="2" width="14" style="42" customWidth="1"/>
    <col min="3" max="3" width="14.6640625" style="42" bestFit="1" customWidth="1"/>
    <col min="4" max="4" width="14.88671875" style="42" customWidth="1"/>
    <col min="5" max="256" width="11.44140625" style="42"/>
    <col min="257" max="257" width="42.33203125" style="42" bestFit="1" customWidth="1"/>
    <col min="258" max="258" width="14.5546875" style="42" bestFit="1" customWidth="1"/>
    <col min="259" max="259" width="14.6640625" style="42" bestFit="1" customWidth="1"/>
    <col min="260" max="260" width="14.5546875" style="42" bestFit="1" customWidth="1"/>
    <col min="261" max="512" width="11.44140625" style="42"/>
    <col min="513" max="513" width="42.33203125" style="42" bestFit="1" customWidth="1"/>
    <col min="514" max="514" width="14.5546875" style="42" bestFit="1" customWidth="1"/>
    <col min="515" max="515" width="14.6640625" style="42" bestFit="1" customWidth="1"/>
    <col min="516" max="516" width="14.5546875" style="42" bestFit="1" customWidth="1"/>
    <col min="517" max="768" width="11.44140625" style="42"/>
    <col min="769" max="769" width="42.33203125" style="42" bestFit="1" customWidth="1"/>
    <col min="770" max="770" width="14.5546875" style="42" bestFit="1" customWidth="1"/>
    <col min="771" max="771" width="14.6640625" style="42" bestFit="1" customWidth="1"/>
    <col min="772" max="772" width="14.5546875" style="42" bestFit="1" customWidth="1"/>
    <col min="773" max="1024" width="11.44140625" style="42"/>
    <col min="1025" max="1025" width="42.33203125" style="42" bestFit="1" customWidth="1"/>
    <col min="1026" max="1026" width="14.5546875" style="42" bestFit="1" customWidth="1"/>
    <col min="1027" max="1027" width="14.6640625" style="42" bestFit="1" customWidth="1"/>
    <col min="1028" max="1028" width="14.5546875" style="42" bestFit="1" customWidth="1"/>
    <col min="1029" max="1280" width="11.44140625" style="42"/>
    <col min="1281" max="1281" width="42.33203125" style="42" bestFit="1" customWidth="1"/>
    <col min="1282" max="1282" width="14.5546875" style="42" bestFit="1" customWidth="1"/>
    <col min="1283" max="1283" width="14.6640625" style="42" bestFit="1" customWidth="1"/>
    <col min="1284" max="1284" width="14.5546875" style="42" bestFit="1" customWidth="1"/>
    <col min="1285" max="1536" width="11.44140625" style="42"/>
    <col min="1537" max="1537" width="42.33203125" style="42" bestFit="1" customWidth="1"/>
    <col min="1538" max="1538" width="14.5546875" style="42" bestFit="1" customWidth="1"/>
    <col min="1539" max="1539" width="14.6640625" style="42" bestFit="1" customWidth="1"/>
    <col min="1540" max="1540" width="14.5546875" style="42" bestFit="1" customWidth="1"/>
    <col min="1541" max="1792" width="11.44140625" style="42"/>
    <col min="1793" max="1793" width="42.33203125" style="42" bestFit="1" customWidth="1"/>
    <col min="1794" max="1794" width="14.5546875" style="42" bestFit="1" customWidth="1"/>
    <col min="1795" max="1795" width="14.6640625" style="42" bestFit="1" customWidth="1"/>
    <col min="1796" max="1796" width="14.5546875" style="42" bestFit="1" customWidth="1"/>
    <col min="1797" max="2048" width="11.44140625" style="42"/>
    <col min="2049" max="2049" width="42.33203125" style="42" bestFit="1" customWidth="1"/>
    <col min="2050" max="2050" width="14.5546875" style="42" bestFit="1" customWidth="1"/>
    <col min="2051" max="2051" width="14.6640625" style="42" bestFit="1" customWidth="1"/>
    <col min="2052" max="2052" width="14.5546875" style="42" bestFit="1" customWidth="1"/>
    <col min="2053" max="2304" width="11.44140625" style="42"/>
    <col min="2305" max="2305" width="42.33203125" style="42" bestFit="1" customWidth="1"/>
    <col min="2306" max="2306" width="14.5546875" style="42" bestFit="1" customWidth="1"/>
    <col min="2307" max="2307" width="14.6640625" style="42" bestFit="1" customWidth="1"/>
    <col min="2308" max="2308" width="14.5546875" style="42" bestFit="1" customWidth="1"/>
    <col min="2309" max="2560" width="11.44140625" style="42"/>
    <col min="2561" max="2561" width="42.33203125" style="42" bestFit="1" customWidth="1"/>
    <col min="2562" max="2562" width="14.5546875" style="42" bestFit="1" customWidth="1"/>
    <col min="2563" max="2563" width="14.6640625" style="42" bestFit="1" customWidth="1"/>
    <col min="2564" max="2564" width="14.5546875" style="42" bestFit="1" customWidth="1"/>
    <col min="2565" max="2816" width="11.44140625" style="42"/>
    <col min="2817" max="2817" width="42.33203125" style="42" bestFit="1" customWidth="1"/>
    <col min="2818" max="2818" width="14.5546875" style="42" bestFit="1" customWidth="1"/>
    <col min="2819" max="2819" width="14.6640625" style="42" bestFit="1" customWidth="1"/>
    <col min="2820" max="2820" width="14.5546875" style="42" bestFit="1" customWidth="1"/>
    <col min="2821" max="3072" width="11.44140625" style="42"/>
    <col min="3073" max="3073" width="42.33203125" style="42" bestFit="1" customWidth="1"/>
    <col min="3074" max="3074" width="14.5546875" style="42" bestFit="1" customWidth="1"/>
    <col min="3075" max="3075" width="14.6640625" style="42" bestFit="1" customWidth="1"/>
    <col min="3076" max="3076" width="14.5546875" style="42" bestFit="1" customWidth="1"/>
    <col min="3077" max="3328" width="11.44140625" style="42"/>
    <col min="3329" max="3329" width="42.33203125" style="42" bestFit="1" customWidth="1"/>
    <col min="3330" max="3330" width="14.5546875" style="42" bestFit="1" customWidth="1"/>
    <col min="3331" max="3331" width="14.6640625" style="42" bestFit="1" customWidth="1"/>
    <col min="3332" max="3332" width="14.5546875" style="42" bestFit="1" customWidth="1"/>
    <col min="3333" max="3584" width="11.44140625" style="42"/>
    <col min="3585" max="3585" width="42.33203125" style="42" bestFit="1" customWidth="1"/>
    <col min="3586" max="3586" width="14.5546875" style="42" bestFit="1" customWidth="1"/>
    <col min="3587" max="3587" width="14.6640625" style="42" bestFit="1" customWidth="1"/>
    <col min="3588" max="3588" width="14.5546875" style="42" bestFit="1" customWidth="1"/>
    <col min="3589" max="3840" width="11.44140625" style="42"/>
    <col min="3841" max="3841" width="42.33203125" style="42" bestFit="1" customWidth="1"/>
    <col min="3842" max="3842" width="14.5546875" style="42" bestFit="1" customWidth="1"/>
    <col min="3843" max="3843" width="14.6640625" style="42" bestFit="1" customWidth="1"/>
    <col min="3844" max="3844" width="14.5546875" style="42" bestFit="1" customWidth="1"/>
    <col min="3845" max="4096" width="11.44140625" style="42"/>
    <col min="4097" max="4097" width="42.33203125" style="42" bestFit="1" customWidth="1"/>
    <col min="4098" max="4098" width="14.5546875" style="42" bestFit="1" customWidth="1"/>
    <col min="4099" max="4099" width="14.6640625" style="42" bestFit="1" customWidth="1"/>
    <col min="4100" max="4100" width="14.5546875" style="42" bestFit="1" customWidth="1"/>
    <col min="4101" max="4352" width="11.44140625" style="42"/>
    <col min="4353" max="4353" width="42.33203125" style="42" bestFit="1" customWidth="1"/>
    <col min="4354" max="4354" width="14.5546875" style="42" bestFit="1" customWidth="1"/>
    <col min="4355" max="4355" width="14.6640625" style="42" bestFit="1" customWidth="1"/>
    <col min="4356" max="4356" width="14.5546875" style="42" bestFit="1" customWidth="1"/>
    <col min="4357" max="4608" width="11.44140625" style="42"/>
    <col min="4609" max="4609" width="42.33203125" style="42" bestFit="1" customWidth="1"/>
    <col min="4610" max="4610" width="14.5546875" style="42" bestFit="1" customWidth="1"/>
    <col min="4611" max="4611" width="14.6640625" style="42" bestFit="1" customWidth="1"/>
    <col min="4612" max="4612" width="14.5546875" style="42" bestFit="1" customWidth="1"/>
    <col min="4613" max="4864" width="11.44140625" style="42"/>
    <col min="4865" max="4865" width="42.33203125" style="42" bestFit="1" customWidth="1"/>
    <col min="4866" max="4866" width="14.5546875" style="42" bestFit="1" customWidth="1"/>
    <col min="4867" max="4867" width="14.6640625" style="42" bestFit="1" customWidth="1"/>
    <col min="4868" max="4868" width="14.5546875" style="42" bestFit="1" customWidth="1"/>
    <col min="4869" max="5120" width="11.44140625" style="42"/>
    <col min="5121" max="5121" width="42.33203125" style="42" bestFit="1" customWidth="1"/>
    <col min="5122" max="5122" width="14.5546875" style="42" bestFit="1" customWidth="1"/>
    <col min="5123" max="5123" width="14.6640625" style="42" bestFit="1" customWidth="1"/>
    <col min="5124" max="5124" width="14.5546875" style="42" bestFit="1" customWidth="1"/>
    <col min="5125" max="5376" width="11.44140625" style="42"/>
    <col min="5377" max="5377" width="42.33203125" style="42" bestFit="1" customWidth="1"/>
    <col min="5378" max="5378" width="14.5546875" style="42" bestFit="1" customWidth="1"/>
    <col min="5379" max="5379" width="14.6640625" style="42" bestFit="1" customWidth="1"/>
    <col min="5380" max="5380" width="14.5546875" style="42" bestFit="1" customWidth="1"/>
    <col min="5381" max="5632" width="11.44140625" style="42"/>
    <col min="5633" max="5633" width="42.33203125" style="42" bestFit="1" customWidth="1"/>
    <col min="5634" max="5634" width="14.5546875" style="42" bestFit="1" customWidth="1"/>
    <col min="5635" max="5635" width="14.6640625" style="42" bestFit="1" customWidth="1"/>
    <col min="5636" max="5636" width="14.5546875" style="42" bestFit="1" customWidth="1"/>
    <col min="5637" max="5888" width="11.44140625" style="42"/>
    <col min="5889" max="5889" width="42.33203125" style="42" bestFit="1" customWidth="1"/>
    <col min="5890" max="5890" width="14.5546875" style="42" bestFit="1" customWidth="1"/>
    <col min="5891" max="5891" width="14.6640625" style="42" bestFit="1" customWidth="1"/>
    <col min="5892" max="5892" width="14.5546875" style="42" bestFit="1" customWidth="1"/>
    <col min="5893" max="6144" width="11.44140625" style="42"/>
    <col min="6145" max="6145" width="42.33203125" style="42" bestFit="1" customWidth="1"/>
    <col min="6146" max="6146" width="14.5546875" style="42" bestFit="1" customWidth="1"/>
    <col min="6147" max="6147" width="14.6640625" style="42" bestFit="1" customWidth="1"/>
    <col min="6148" max="6148" width="14.5546875" style="42" bestFit="1" customWidth="1"/>
    <col min="6149" max="6400" width="11.44140625" style="42"/>
    <col min="6401" max="6401" width="42.33203125" style="42" bestFit="1" customWidth="1"/>
    <col min="6402" max="6402" width="14.5546875" style="42" bestFit="1" customWidth="1"/>
    <col min="6403" max="6403" width="14.6640625" style="42" bestFit="1" customWidth="1"/>
    <col min="6404" max="6404" width="14.5546875" style="42" bestFit="1" customWidth="1"/>
    <col min="6405" max="6656" width="11.44140625" style="42"/>
    <col min="6657" max="6657" width="42.33203125" style="42" bestFit="1" customWidth="1"/>
    <col min="6658" max="6658" width="14.5546875" style="42" bestFit="1" customWidth="1"/>
    <col min="6659" max="6659" width="14.6640625" style="42" bestFit="1" customWidth="1"/>
    <col min="6660" max="6660" width="14.5546875" style="42" bestFit="1" customWidth="1"/>
    <col min="6661" max="6912" width="11.44140625" style="42"/>
    <col min="6913" max="6913" width="42.33203125" style="42" bestFit="1" customWidth="1"/>
    <col min="6914" max="6914" width="14.5546875" style="42" bestFit="1" customWidth="1"/>
    <col min="6915" max="6915" width="14.6640625" style="42" bestFit="1" customWidth="1"/>
    <col min="6916" max="6916" width="14.5546875" style="42" bestFit="1" customWidth="1"/>
    <col min="6917" max="7168" width="11.44140625" style="42"/>
    <col min="7169" max="7169" width="42.33203125" style="42" bestFit="1" customWidth="1"/>
    <col min="7170" max="7170" width="14.5546875" style="42" bestFit="1" customWidth="1"/>
    <col min="7171" max="7171" width="14.6640625" style="42" bestFit="1" customWidth="1"/>
    <col min="7172" max="7172" width="14.5546875" style="42" bestFit="1" customWidth="1"/>
    <col min="7173" max="7424" width="11.44140625" style="42"/>
    <col min="7425" max="7425" width="42.33203125" style="42" bestFit="1" customWidth="1"/>
    <col min="7426" max="7426" width="14.5546875" style="42" bestFit="1" customWidth="1"/>
    <col min="7427" max="7427" width="14.6640625" style="42" bestFit="1" customWidth="1"/>
    <col min="7428" max="7428" width="14.5546875" style="42" bestFit="1" customWidth="1"/>
    <col min="7429" max="7680" width="11.44140625" style="42"/>
    <col min="7681" max="7681" width="42.33203125" style="42" bestFit="1" customWidth="1"/>
    <col min="7682" max="7682" width="14.5546875" style="42" bestFit="1" customWidth="1"/>
    <col min="7683" max="7683" width="14.6640625" style="42" bestFit="1" customWidth="1"/>
    <col min="7684" max="7684" width="14.5546875" style="42" bestFit="1" customWidth="1"/>
    <col min="7685" max="7936" width="11.44140625" style="42"/>
    <col min="7937" max="7937" width="42.33203125" style="42" bestFit="1" customWidth="1"/>
    <col min="7938" max="7938" width="14.5546875" style="42" bestFit="1" customWidth="1"/>
    <col min="7939" max="7939" width="14.6640625" style="42" bestFit="1" customWidth="1"/>
    <col min="7940" max="7940" width="14.5546875" style="42" bestFit="1" customWidth="1"/>
    <col min="7941" max="8192" width="11.44140625" style="42"/>
    <col min="8193" max="8193" width="42.33203125" style="42" bestFit="1" customWidth="1"/>
    <col min="8194" max="8194" width="14.5546875" style="42" bestFit="1" customWidth="1"/>
    <col min="8195" max="8195" width="14.6640625" style="42" bestFit="1" customWidth="1"/>
    <col min="8196" max="8196" width="14.5546875" style="42" bestFit="1" customWidth="1"/>
    <col min="8197" max="8448" width="11.44140625" style="42"/>
    <col min="8449" max="8449" width="42.33203125" style="42" bestFit="1" customWidth="1"/>
    <col min="8450" max="8450" width="14.5546875" style="42" bestFit="1" customWidth="1"/>
    <col min="8451" max="8451" width="14.6640625" style="42" bestFit="1" customWidth="1"/>
    <col min="8452" max="8452" width="14.5546875" style="42" bestFit="1" customWidth="1"/>
    <col min="8453" max="8704" width="11.44140625" style="42"/>
    <col min="8705" max="8705" width="42.33203125" style="42" bestFit="1" customWidth="1"/>
    <col min="8706" max="8706" width="14.5546875" style="42" bestFit="1" customWidth="1"/>
    <col min="8707" max="8707" width="14.6640625" style="42" bestFit="1" customWidth="1"/>
    <col min="8708" max="8708" width="14.5546875" style="42" bestFit="1" customWidth="1"/>
    <col min="8709" max="8960" width="11.44140625" style="42"/>
    <col min="8961" max="8961" width="42.33203125" style="42" bestFit="1" customWidth="1"/>
    <col min="8962" max="8962" width="14.5546875" style="42" bestFit="1" customWidth="1"/>
    <col min="8963" max="8963" width="14.6640625" style="42" bestFit="1" customWidth="1"/>
    <col min="8964" max="8964" width="14.5546875" style="42" bestFit="1" customWidth="1"/>
    <col min="8965" max="9216" width="11.44140625" style="42"/>
    <col min="9217" max="9217" width="42.33203125" style="42" bestFit="1" customWidth="1"/>
    <col min="9218" max="9218" width="14.5546875" style="42" bestFit="1" customWidth="1"/>
    <col min="9219" max="9219" width="14.6640625" style="42" bestFit="1" customWidth="1"/>
    <col min="9220" max="9220" width="14.5546875" style="42" bestFit="1" customWidth="1"/>
    <col min="9221" max="9472" width="11.44140625" style="42"/>
    <col min="9473" max="9473" width="42.33203125" style="42" bestFit="1" customWidth="1"/>
    <col min="9474" max="9474" width="14.5546875" style="42" bestFit="1" customWidth="1"/>
    <col min="9475" max="9475" width="14.6640625" style="42" bestFit="1" customWidth="1"/>
    <col min="9476" max="9476" width="14.5546875" style="42" bestFit="1" customWidth="1"/>
    <col min="9477" max="9728" width="11.44140625" style="42"/>
    <col min="9729" max="9729" width="42.33203125" style="42" bestFit="1" customWidth="1"/>
    <col min="9730" max="9730" width="14.5546875" style="42" bestFit="1" customWidth="1"/>
    <col min="9731" max="9731" width="14.6640625" style="42" bestFit="1" customWidth="1"/>
    <col min="9732" max="9732" width="14.5546875" style="42" bestFit="1" customWidth="1"/>
    <col min="9733" max="9984" width="11.44140625" style="42"/>
    <col min="9985" max="9985" width="42.33203125" style="42" bestFit="1" customWidth="1"/>
    <col min="9986" max="9986" width="14.5546875" style="42" bestFit="1" customWidth="1"/>
    <col min="9987" max="9987" width="14.6640625" style="42" bestFit="1" customWidth="1"/>
    <col min="9988" max="9988" width="14.5546875" style="42" bestFit="1" customWidth="1"/>
    <col min="9989" max="10240" width="11.44140625" style="42"/>
    <col min="10241" max="10241" width="42.33203125" style="42" bestFit="1" customWidth="1"/>
    <col min="10242" max="10242" width="14.5546875" style="42" bestFit="1" customWidth="1"/>
    <col min="10243" max="10243" width="14.6640625" style="42" bestFit="1" customWidth="1"/>
    <col min="10244" max="10244" width="14.5546875" style="42" bestFit="1" customWidth="1"/>
    <col min="10245" max="10496" width="11.44140625" style="42"/>
    <col min="10497" max="10497" width="42.33203125" style="42" bestFit="1" customWidth="1"/>
    <col min="10498" max="10498" width="14.5546875" style="42" bestFit="1" customWidth="1"/>
    <col min="10499" max="10499" width="14.6640625" style="42" bestFit="1" customWidth="1"/>
    <col min="10500" max="10500" width="14.5546875" style="42" bestFit="1" customWidth="1"/>
    <col min="10501" max="10752" width="11.44140625" style="42"/>
    <col min="10753" max="10753" width="42.33203125" style="42" bestFit="1" customWidth="1"/>
    <col min="10754" max="10754" width="14.5546875" style="42" bestFit="1" customWidth="1"/>
    <col min="10755" max="10755" width="14.6640625" style="42" bestFit="1" customWidth="1"/>
    <col min="10756" max="10756" width="14.5546875" style="42" bestFit="1" customWidth="1"/>
    <col min="10757" max="11008" width="11.44140625" style="42"/>
    <col min="11009" max="11009" width="42.33203125" style="42" bestFit="1" customWidth="1"/>
    <col min="11010" max="11010" width="14.5546875" style="42" bestFit="1" customWidth="1"/>
    <col min="11011" max="11011" width="14.6640625" style="42" bestFit="1" customWidth="1"/>
    <col min="11012" max="11012" width="14.5546875" style="42" bestFit="1" customWidth="1"/>
    <col min="11013" max="11264" width="11.44140625" style="42"/>
    <col min="11265" max="11265" width="42.33203125" style="42" bestFit="1" customWidth="1"/>
    <col min="11266" max="11266" width="14.5546875" style="42" bestFit="1" customWidth="1"/>
    <col min="11267" max="11267" width="14.6640625" style="42" bestFit="1" customWidth="1"/>
    <col min="11268" max="11268" width="14.5546875" style="42" bestFit="1" customWidth="1"/>
    <col min="11269" max="11520" width="11.44140625" style="42"/>
    <col min="11521" max="11521" width="42.33203125" style="42" bestFit="1" customWidth="1"/>
    <col min="11522" max="11522" width="14.5546875" style="42" bestFit="1" customWidth="1"/>
    <col min="11523" max="11523" width="14.6640625" style="42" bestFit="1" customWidth="1"/>
    <col min="11524" max="11524" width="14.5546875" style="42" bestFit="1" customWidth="1"/>
    <col min="11525" max="11776" width="11.44140625" style="42"/>
    <col min="11777" max="11777" width="42.33203125" style="42" bestFit="1" customWidth="1"/>
    <col min="11778" max="11778" width="14.5546875" style="42" bestFit="1" customWidth="1"/>
    <col min="11779" max="11779" width="14.6640625" style="42" bestFit="1" customWidth="1"/>
    <col min="11780" max="11780" width="14.5546875" style="42" bestFit="1" customWidth="1"/>
    <col min="11781" max="12032" width="11.44140625" style="42"/>
    <col min="12033" max="12033" width="42.33203125" style="42" bestFit="1" customWidth="1"/>
    <col min="12034" max="12034" width="14.5546875" style="42" bestFit="1" customWidth="1"/>
    <col min="12035" max="12035" width="14.6640625" style="42" bestFit="1" customWidth="1"/>
    <col min="12036" max="12036" width="14.5546875" style="42" bestFit="1" customWidth="1"/>
    <col min="12037" max="12288" width="11.44140625" style="42"/>
    <col min="12289" max="12289" width="42.33203125" style="42" bestFit="1" customWidth="1"/>
    <col min="12290" max="12290" width="14.5546875" style="42" bestFit="1" customWidth="1"/>
    <col min="12291" max="12291" width="14.6640625" style="42" bestFit="1" customWidth="1"/>
    <col min="12292" max="12292" width="14.5546875" style="42" bestFit="1" customWidth="1"/>
    <col min="12293" max="12544" width="11.44140625" style="42"/>
    <col min="12545" max="12545" width="42.33203125" style="42" bestFit="1" customWidth="1"/>
    <col min="12546" max="12546" width="14.5546875" style="42" bestFit="1" customWidth="1"/>
    <col min="12547" max="12547" width="14.6640625" style="42" bestFit="1" customWidth="1"/>
    <col min="12548" max="12548" width="14.5546875" style="42" bestFit="1" customWidth="1"/>
    <col min="12549" max="12800" width="11.44140625" style="42"/>
    <col min="12801" max="12801" width="42.33203125" style="42" bestFit="1" customWidth="1"/>
    <col min="12802" max="12802" width="14.5546875" style="42" bestFit="1" customWidth="1"/>
    <col min="12803" max="12803" width="14.6640625" style="42" bestFit="1" customWidth="1"/>
    <col min="12804" max="12804" width="14.5546875" style="42" bestFit="1" customWidth="1"/>
    <col min="12805" max="13056" width="11.44140625" style="42"/>
    <col min="13057" max="13057" width="42.33203125" style="42" bestFit="1" customWidth="1"/>
    <col min="13058" max="13058" width="14.5546875" style="42" bestFit="1" customWidth="1"/>
    <col min="13059" max="13059" width="14.6640625" style="42" bestFit="1" customWidth="1"/>
    <col min="13060" max="13060" width="14.5546875" style="42" bestFit="1" customWidth="1"/>
    <col min="13061" max="13312" width="11.44140625" style="42"/>
    <col min="13313" max="13313" width="42.33203125" style="42" bestFit="1" customWidth="1"/>
    <col min="13314" max="13314" width="14.5546875" style="42" bestFit="1" customWidth="1"/>
    <col min="13315" max="13315" width="14.6640625" style="42" bestFit="1" customWidth="1"/>
    <col min="13316" max="13316" width="14.5546875" style="42" bestFit="1" customWidth="1"/>
    <col min="13317" max="13568" width="11.44140625" style="42"/>
    <col min="13569" max="13569" width="42.33203125" style="42" bestFit="1" customWidth="1"/>
    <col min="13570" max="13570" width="14.5546875" style="42" bestFit="1" customWidth="1"/>
    <col min="13571" max="13571" width="14.6640625" style="42" bestFit="1" customWidth="1"/>
    <col min="13572" max="13572" width="14.5546875" style="42" bestFit="1" customWidth="1"/>
    <col min="13573" max="13824" width="11.44140625" style="42"/>
    <col min="13825" max="13825" width="42.33203125" style="42" bestFit="1" customWidth="1"/>
    <col min="13826" max="13826" width="14.5546875" style="42" bestFit="1" customWidth="1"/>
    <col min="13827" max="13827" width="14.6640625" style="42" bestFit="1" customWidth="1"/>
    <col min="13828" max="13828" width="14.5546875" style="42" bestFit="1" customWidth="1"/>
    <col min="13829" max="14080" width="11.44140625" style="42"/>
    <col min="14081" max="14081" width="42.33203125" style="42" bestFit="1" customWidth="1"/>
    <col min="14082" max="14082" width="14.5546875" style="42" bestFit="1" customWidth="1"/>
    <col min="14083" max="14083" width="14.6640625" style="42" bestFit="1" customWidth="1"/>
    <col min="14084" max="14084" width="14.5546875" style="42" bestFit="1" customWidth="1"/>
    <col min="14085" max="14336" width="11.44140625" style="42"/>
    <col min="14337" max="14337" width="42.33203125" style="42" bestFit="1" customWidth="1"/>
    <col min="14338" max="14338" width="14.5546875" style="42" bestFit="1" customWidth="1"/>
    <col min="14339" max="14339" width="14.6640625" style="42" bestFit="1" customWidth="1"/>
    <col min="14340" max="14340" width="14.5546875" style="42" bestFit="1" customWidth="1"/>
    <col min="14341" max="14592" width="11.44140625" style="42"/>
    <col min="14593" max="14593" width="42.33203125" style="42" bestFit="1" customWidth="1"/>
    <col min="14594" max="14594" width="14.5546875" style="42" bestFit="1" customWidth="1"/>
    <col min="14595" max="14595" width="14.6640625" style="42" bestFit="1" customWidth="1"/>
    <col min="14596" max="14596" width="14.5546875" style="42" bestFit="1" customWidth="1"/>
    <col min="14597" max="14848" width="11.44140625" style="42"/>
    <col min="14849" max="14849" width="42.33203125" style="42" bestFit="1" customWidth="1"/>
    <col min="14850" max="14850" width="14.5546875" style="42" bestFit="1" customWidth="1"/>
    <col min="14851" max="14851" width="14.6640625" style="42" bestFit="1" customWidth="1"/>
    <col min="14852" max="14852" width="14.5546875" style="42" bestFit="1" customWidth="1"/>
    <col min="14853" max="15104" width="11.44140625" style="42"/>
    <col min="15105" max="15105" width="42.33203125" style="42" bestFit="1" customWidth="1"/>
    <col min="15106" max="15106" width="14.5546875" style="42" bestFit="1" customWidth="1"/>
    <col min="15107" max="15107" width="14.6640625" style="42" bestFit="1" customWidth="1"/>
    <col min="15108" max="15108" width="14.5546875" style="42" bestFit="1" customWidth="1"/>
    <col min="15109" max="15360" width="11.44140625" style="42"/>
    <col min="15361" max="15361" width="42.33203125" style="42" bestFit="1" customWidth="1"/>
    <col min="15362" max="15362" width="14.5546875" style="42" bestFit="1" customWidth="1"/>
    <col min="15363" max="15363" width="14.6640625" style="42" bestFit="1" customWidth="1"/>
    <col min="15364" max="15364" width="14.5546875" style="42" bestFit="1" customWidth="1"/>
    <col min="15365" max="15616" width="11.44140625" style="42"/>
    <col min="15617" max="15617" width="42.33203125" style="42" bestFit="1" customWidth="1"/>
    <col min="15618" max="15618" width="14.5546875" style="42" bestFit="1" customWidth="1"/>
    <col min="15619" max="15619" width="14.6640625" style="42" bestFit="1" customWidth="1"/>
    <col min="15620" max="15620" width="14.5546875" style="42" bestFit="1" customWidth="1"/>
    <col min="15621" max="15872" width="11.44140625" style="42"/>
    <col min="15873" max="15873" width="42.33203125" style="42" bestFit="1" customWidth="1"/>
    <col min="15874" max="15874" width="14.5546875" style="42" bestFit="1" customWidth="1"/>
    <col min="15875" max="15875" width="14.6640625" style="42" bestFit="1" customWidth="1"/>
    <col min="15876" max="15876" width="14.5546875" style="42" bestFit="1" customWidth="1"/>
    <col min="15877" max="16128" width="11.44140625" style="42"/>
    <col min="16129" max="16129" width="42.33203125" style="42" bestFit="1" customWidth="1"/>
    <col min="16130" max="16130" width="14.5546875" style="42" bestFit="1" customWidth="1"/>
    <col min="16131" max="16131" width="14.6640625" style="42" bestFit="1" customWidth="1"/>
    <col min="16132" max="16132" width="14.5546875" style="42" bestFit="1" customWidth="1"/>
    <col min="16133" max="16384" width="11.44140625" style="42"/>
  </cols>
  <sheetData>
    <row r="1" spans="1:6" s="78" customFormat="1" ht="53.4" customHeight="1">
      <c r="A1" s="81" t="s">
        <v>351</v>
      </c>
      <c r="B1" s="81"/>
      <c r="C1" s="81"/>
      <c r="D1" s="81"/>
      <c r="E1" s="81"/>
      <c r="F1" s="80"/>
    </row>
    <row r="2" spans="1:6" ht="13.8" thickBot="1"/>
    <row r="3" spans="1:6" s="45" customFormat="1" ht="19.95" customHeight="1">
      <c r="A3" s="1149" t="s">
        <v>343</v>
      </c>
      <c r="B3" s="1151" t="s">
        <v>339</v>
      </c>
      <c r="C3" s="1152"/>
      <c r="D3" s="1153" t="s">
        <v>352</v>
      </c>
    </row>
    <row r="4" spans="1:6" s="45" customFormat="1" ht="19.95" customHeight="1" thickBot="1">
      <c r="A4" s="1150"/>
      <c r="B4" s="622" t="s">
        <v>345</v>
      </c>
      <c r="C4" s="623" t="s">
        <v>346</v>
      </c>
      <c r="D4" s="1154"/>
    </row>
    <row r="5" spans="1:6" s="45" customFormat="1" ht="18" customHeight="1">
      <c r="A5" s="937" t="s">
        <v>164</v>
      </c>
      <c r="B5" s="938">
        <v>659.91</v>
      </c>
      <c r="C5" s="939">
        <v>6.96</v>
      </c>
      <c r="D5" s="940">
        <f>SUM(B5:C5)</f>
        <v>666.87</v>
      </c>
    </row>
    <row r="6" spans="1:6" s="45" customFormat="1" ht="18" customHeight="1">
      <c r="A6" s="937" t="s">
        <v>166</v>
      </c>
      <c r="B6" s="938">
        <v>1090.76</v>
      </c>
      <c r="C6" s="939">
        <v>1180.1500000000001</v>
      </c>
      <c r="D6" s="940">
        <f t="shared" ref="D6:D10" si="0">SUM(B6:C6)</f>
        <v>2270.91</v>
      </c>
    </row>
    <row r="7" spans="1:6" s="45" customFormat="1" ht="18" customHeight="1">
      <c r="A7" s="937" t="s">
        <v>347</v>
      </c>
      <c r="B7" s="938">
        <v>20.99</v>
      </c>
      <c r="C7" s="939">
        <v>0</v>
      </c>
      <c r="D7" s="940">
        <f t="shared" si="0"/>
        <v>20.99</v>
      </c>
    </row>
    <row r="8" spans="1:6" s="45" customFormat="1" ht="18" customHeight="1">
      <c r="A8" s="937" t="s">
        <v>353</v>
      </c>
      <c r="B8" s="938">
        <v>98.64</v>
      </c>
      <c r="C8" s="939">
        <v>0</v>
      </c>
      <c r="D8" s="940">
        <f t="shared" si="0"/>
        <v>98.64</v>
      </c>
    </row>
    <row r="9" spans="1:6" s="45" customFormat="1" ht="18" customHeight="1">
      <c r="A9" s="937" t="s">
        <v>314</v>
      </c>
      <c r="B9" s="938">
        <v>1981.01</v>
      </c>
      <c r="C9" s="939">
        <v>1032.23</v>
      </c>
      <c r="D9" s="940">
        <f t="shared" si="0"/>
        <v>3013.24</v>
      </c>
    </row>
    <row r="10" spans="1:6" s="45" customFormat="1" ht="18" customHeight="1" thickBot="1">
      <c r="A10" s="937" t="s">
        <v>349</v>
      </c>
      <c r="B10" s="938">
        <v>0</v>
      </c>
      <c r="C10" s="939">
        <v>0</v>
      </c>
      <c r="D10" s="940">
        <f t="shared" si="0"/>
        <v>0</v>
      </c>
    </row>
    <row r="11" spans="1:6" s="45" customFormat="1" ht="18" customHeight="1" thickBot="1">
      <c r="A11" s="760" t="s">
        <v>354</v>
      </c>
      <c r="B11" s="624">
        <f>SUM(B5:B10)</f>
        <v>3851.3100000000004</v>
      </c>
      <c r="C11" s="625">
        <f>SUM(C5:C10)</f>
        <v>2219.34</v>
      </c>
      <c r="D11" s="626">
        <f>SUM(D5:D10)</f>
        <v>6070.65</v>
      </c>
    </row>
  </sheetData>
  <mergeCells count="3">
    <mergeCell ref="A3:A4"/>
    <mergeCell ref="B3:C3"/>
    <mergeCell ref="D3:D4"/>
  </mergeCells>
  <printOptions horizontalCentered="1"/>
  <pageMargins left="0" right="0" top="0.35433070866141736" bottom="0.31496062992125984" header="0" footer="0.19685039370078741"/>
  <pageSetup paperSize="9" scale="8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election activeCell="N28" sqref="N28"/>
    </sheetView>
  </sheetViews>
  <sheetFormatPr baseColWidth="10" defaultRowHeight="13.2"/>
  <cols>
    <col min="1" max="1" width="45.5546875" style="42" customWidth="1"/>
    <col min="2" max="2" width="10.6640625" style="42" customWidth="1"/>
    <col min="3" max="3" width="12.44140625" style="42" customWidth="1"/>
    <col min="4" max="5" width="12.6640625" style="42" bestFit="1" customWidth="1"/>
    <col min="6" max="6" width="2.33203125" style="42" customWidth="1"/>
    <col min="7" max="7" width="10.6640625" style="42" customWidth="1"/>
    <col min="8" max="8" width="9.6640625" style="42" customWidth="1"/>
    <col min="9" max="9" width="11.5546875" style="42" customWidth="1"/>
    <col min="10" max="10" width="9.6640625" style="42" customWidth="1"/>
    <col min="11" max="256" width="11.44140625" style="42"/>
    <col min="257" max="257" width="47.109375" style="42" customWidth="1"/>
    <col min="258" max="258" width="10.6640625" style="42" customWidth="1"/>
    <col min="259" max="259" width="12.6640625" style="42" customWidth="1"/>
    <col min="260" max="260" width="10.6640625" style="42" customWidth="1"/>
    <col min="261" max="261" width="14.6640625" style="42" customWidth="1"/>
    <col min="262" max="262" width="4.6640625" style="42" customWidth="1"/>
    <col min="263" max="263" width="10.6640625" style="42" customWidth="1"/>
    <col min="264" max="264" width="9.6640625" style="42" customWidth="1"/>
    <col min="265" max="265" width="14.6640625" style="42" customWidth="1"/>
    <col min="266" max="266" width="9.6640625" style="42" customWidth="1"/>
    <col min="267" max="512" width="11.44140625" style="42"/>
    <col min="513" max="513" width="47.109375" style="42" customWidth="1"/>
    <col min="514" max="514" width="10.6640625" style="42" customWidth="1"/>
    <col min="515" max="515" width="12.6640625" style="42" customWidth="1"/>
    <col min="516" max="516" width="10.6640625" style="42" customWidth="1"/>
    <col min="517" max="517" width="14.6640625" style="42" customWidth="1"/>
    <col min="518" max="518" width="4.6640625" style="42" customWidth="1"/>
    <col min="519" max="519" width="10.6640625" style="42" customWidth="1"/>
    <col min="520" max="520" width="9.6640625" style="42" customWidth="1"/>
    <col min="521" max="521" width="14.6640625" style="42" customWidth="1"/>
    <col min="522" max="522" width="9.6640625" style="42" customWidth="1"/>
    <col min="523" max="768" width="11.44140625" style="42"/>
    <col min="769" max="769" width="47.109375" style="42" customWidth="1"/>
    <col min="770" max="770" width="10.6640625" style="42" customWidth="1"/>
    <col min="771" max="771" width="12.6640625" style="42" customWidth="1"/>
    <col min="772" max="772" width="10.6640625" style="42" customWidth="1"/>
    <col min="773" max="773" width="14.6640625" style="42" customWidth="1"/>
    <col min="774" max="774" width="4.6640625" style="42" customWidth="1"/>
    <col min="775" max="775" width="10.6640625" style="42" customWidth="1"/>
    <col min="776" max="776" width="9.6640625" style="42" customWidth="1"/>
    <col min="777" max="777" width="14.6640625" style="42" customWidth="1"/>
    <col min="778" max="778" width="9.6640625" style="42" customWidth="1"/>
    <col min="779" max="1024" width="11.44140625" style="42"/>
    <col min="1025" max="1025" width="47.109375" style="42" customWidth="1"/>
    <col min="1026" max="1026" width="10.6640625" style="42" customWidth="1"/>
    <col min="1027" max="1027" width="12.6640625" style="42" customWidth="1"/>
    <col min="1028" max="1028" width="10.6640625" style="42" customWidth="1"/>
    <col min="1029" max="1029" width="14.6640625" style="42" customWidth="1"/>
    <col min="1030" max="1030" width="4.6640625" style="42" customWidth="1"/>
    <col min="1031" max="1031" width="10.6640625" style="42" customWidth="1"/>
    <col min="1032" max="1032" width="9.6640625" style="42" customWidth="1"/>
    <col min="1033" max="1033" width="14.6640625" style="42" customWidth="1"/>
    <col min="1034" max="1034" width="9.6640625" style="42" customWidth="1"/>
    <col min="1035" max="1280" width="11.44140625" style="42"/>
    <col min="1281" max="1281" width="47.109375" style="42" customWidth="1"/>
    <col min="1282" max="1282" width="10.6640625" style="42" customWidth="1"/>
    <col min="1283" max="1283" width="12.6640625" style="42" customWidth="1"/>
    <col min="1284" max="1284" width="10.6640625" style="42" customWidth="1"/>
    <col min="1285" max="1285" width="14.6640625" style="42" customWidth="1"/>
    <col min="1286" max="1286" width="4.6640625" style="42" customWidth="1"/>
    <col min="1287" max="1287" width="10.6640625" style="42" customWidth="1"/>
    <col min="1288" max="1288" width="9.6640625" style="42" customWidth="1"/>
    <col min="1289" max="1289" width="14.6640625" style="42" customWidth="1"/>
    <col min="1290" max="1290" width="9.6640625" style="42" customWidth="1"/>
    <col min="1291" max="1536" width="11.44140625" style="42"/>
    <col min="1537" max="1537" width="47.109375" style="42" customWidth="1"/>
    <col min="1538" max="1538" width="10.6640625" style="42" customWidth="1"/>
    <col min="1539" max="1539" width="12.6640625" style="42" customWidth="1"/>
    <col min="1540" max="1540" width="10.6640625" style="42" customWidth="1"/>
    <col min="1541" max="1541" width="14.6640625" style="42" customWidth="1"/>
    <col min="1542" max="1542" width="4.6640625" style="42" customWidth="1"/>
    <col min="1543" max="1543" width="10.6640625" style="42" customWidth="1"/>
    <col min="1544" max="1544" width="9.6640625" style="42" customWidth="1"/>
    <col min="1545" max="1545" width="14.6640625" style="42" customWidth="1"/>
    <col min="1546" max="1546" width="9.6640625" style="42" customWidth="1"/>
    <col min="1547" max="1792" width="11.44140625" style="42"/>
    <col min="1793" max="1793" width="47.109375" style="42" customWidth="1"/>
    <col min="1794" max="1794" width="10.6640625" style="42" customWidth="1"/>
    <col min="1795" max="1795" width="12.6640625" style="42" customWidth="1"/>
    <col min="1796" max="1796" width="10.6640625" style="42" customWidth="1"/>
    <col min="1797" max="1797" width="14.6640625" style="42" customWidth="1"/>
    <col min="1798" max="1798" width="4.6640625" style="42" customWidth="1"/>
    <col min="1799" max="1799" width="10.6640625" style="42" customWidth="1"/>
    <col min="1800" max="1800" width="9.6640625" style="42" customWidth="1"/>
    <col min="1801" max="1801" width="14.6640625" style="42" customWidth="1"/>
    <col min="1802" max="1802" width="9.6640625" style="42" customWidth="1"/>
    <col min="1803" max="2048" width="11.44140625" style="42"/>
    <col min="2049" max="2049" width="47.109375" style="42" customWidth="1"/>
    <col min="2050" max="2050" width="10.6640625" style="42" customWidth="1"/>
    <col min="2051" max="2051" width="12.6640625" style="42" customWidth="1"/>
    <col min="2052" max="2052" width="10.6640625" style="42" customWidth="1"/>
    <col min="2053" max="2053" width="14.6640625" style="42" customWidth="1"/>
    <col min="2054" max="2054" width="4.6640625" style="42" customWidth="1"/>
    <col min="2055" max="2055" width="10.6640625" style="42" customWidth="1"/>
    <col min="2056" max="2056" width="9.6640625" style="42" customWidth="1"/>
    <col min="2057" max="2057" width="14.6640625" style="42" customWidth="1"/>
    <col min="2058" max="2058" width="9.6640625" style="42" customWidth="1"/>
    <col min="2059" max="2304" width="11.44140625" style="42"/>
    <col min="2305" max="2305" width="47.109375" style="42" customWidth="1"/>
    <col min="2306" max="2306" width="10.6640625" style="42" customWidth="1"/>
    <col min="2307" max="2307" width="12.6640625" style="42" customWidth="1"/>
    <col min="2308" max="2308" width="10.6640625" style="42" customWidth="1"/>
    <col min="2309" max="2309" width="14.6640625" style="42" customWidth="1"/>
    <col min="2310" max="2310" width="4.6640625" style="42" customWidth="1"/>
    <col min="2311" max="2311" width="10.6640625" style="42" customWidth="1"/>
    <col min="2312" max="2312" width="9.6640625" style="42" customWidth="1"/>
    <col min="2313" max="2313" width="14.6640625" style="42" customWidth="1"/>
    <col min="2314" max="2314" width="9.6640625" style="42" customWidth="1"/>
    <col min="2315" max="2560" width="11.44140625" style="42"/>
    <col min="2561" max="2561" width="47.109375" style="42" customWidth="1"/>
    <col min="2562" max="2562" width="10.6640625" style="42" customWidth="1"/>
    <col min="2563" max="2563" width="12.6640625" style="42" customWidth="1"/>
    <col min="2564" max="2564" width="10.6640625" style="42" customWidth="1"/>
    <col min="2565" max="2565" width="14.6640625" style="42" customWidth="1"/>
    <col min="2566" max="2566" width="4.6640625" style="42" customWidth="1"/>
    <col min="2567" max="2567" width="10.6640625" style="42" customWidth="1"/>
    <col min="2568" max="2568" width="9.6640625" style="42" customWidth="1"/>
    <col min="2569" max="2569" width="14.6640625" style="42" customWidth="1"/>
    <col min="2570" max="2570" width="9.6640625" style="42" customWidth="1"/>
    <col min="2571" max="2816" width="11.44140625" style="42"/>
    <col min="2817" max="2817" width="47.109375" style="42" customWidth="1"/>
    <col min="2818" max="2818" width="10.6640625" style="42" customWidth="1"/>
    <col min="2819" max="2819" width="12.6640625" style="42" customWidth="1"/>
    <col min="2820" max="2820" width="10.6640625" style="42" customWidth="1"/>
    <col min="2821" max="2821" width="14.6640625" style="42" customWidth="1"/>
    <col min="2822" max="2822" width="4.6640625" style="42" customWidth="1"/>
    <col min="2823" max="2823" width="10.6640625" style="42" customWidth="1"/>
    <col min="2824" max="2824" width="9.6640625" style="42" customWidth="1"/>
    <col min="2825" max="2825" width="14.6640625" style="42" customWidth="1"/>
    <col min="2826" max="2826" width="9.6640625" style="42" customWidth="1"/>
    <col min="2827" max="3072" width="11.44140625" style="42"/>
    <col min="3073" max="3073" width="47.109375" style="42" customWidth="1"/>
    <col min="3074" max="3074" width="10.6640625" style="42" customWidth="1"/>
    <col min="3075" max="3075" width="12.6640625" style="42" customWidth="1"/>
    <col min="3076" max="3076" width="10.6640625" style="42" customWidth="1"/>
    <col min="3077" max="3077" width="14.6640625" style="42" customWidth="1"/>
    <col min="3078" max="3078" width="4.6640625" style="42" customWidth="1"/>
    <col min="3079" max="3079" width="10.6640625" style="42" customWidth="1"/>
    <col min="3080" max="3080" width="9.6640625" style="42" customWidth="1"/>
    <col min="3081" max="3081" width="14.6640625" style="42" customWidth="1"/>
    <col min="3082" max="3082" width="9.6640625" style="42" customWidth="1"/>
    <col min="3083" max="3328" width="11.44140625" style="42"/>
    <col min="3329" max="3329" width="47.109375" style="42" customWidth="1"/>
    <col min="3330" max="3330" width="10.6640625" style="42" customWidth="1"/>
    <col min="3331" max="3331" width="12.6640625" style="42" customWidth="1"/>
    <col min="3332" max="3332" width="10.6640625" style="42" customWidth="1"/>
    <col min="3333" max="3333" width="14.6640625" style="42" customWidth="1"/>
    <col min="3334" max="3334" width="4.6640625" style="42" customWidth="1"/>
    <col min="3335" max="3335" width="10.6640625" style="42" customWidth="1"/>
    <col min="3336" max="3336" width="9.6640625" style="42" customWidth="1"/>
    <col min="3337" max="3337" width="14.6640625" style="42" customWidth="1"/>
    <col min="3338" max="3338" width="9.6640625" style="42" customWidth="1"/>
    <col min="3339" max="3584" width="11.44140625" style="42"/>
    <col min="3585" max="3585" width="47.109375" style="42" customWidth="1"/>
    <col min="3586" max="3586" width="10.6640625" style="42" customWidth="1"/>
    <col min="3587" max="3587" width="12.6640625" style="42" customWidth="1"/>
    <col min="3588" max="3588" width="10.6640625" style="42" customWidth="1"/>
    <col min="3589" max="3589" width="14.6640625" style="42" customWidth="1"/>
    <col min="3590" max="3590" width="4.6640625" style="42" customWidth="1"/>
    <col min="3591" max="3591" width="10.6640625" style="42" customWidth="1"/>
    <col min="3592" max="3592" width="9.6640625" style="42" customWidth="1"/>
    <col min="3593" max="3593" width="14.6640625" style="42" customWidth="1"/>
    <col min="3594" max="3594" width="9.6640625" style="42" customWidth="1"/>
    <col min="3595" max="3840" width="11.44140625" style="42"/>
    <col min="3841" max="3841" width="47.109375" style="42" customWidth="1"/>
    <col min="3842" max="3842" width="10.6640625" style="42" customWidth="1"/>
    <col min="3843" max="3843" width="12.6640625" style="42" customWidth="1"/>
    <col min="3844" max="3844" width="10.6640625" style="42" customWidth="1"/>
    <col min="3845" max="3845" width="14.6640625" style="42" customWidth="1"/>
    <col min="3846" max="3846" width="4.6640625" style="42" customWidth="1"/>
    <col min="3847" max="3847" width="10.6640625" style="42" customWidth="1"/>
    <col min="3848" max="3848" width="9.6640625" style="42" customWidth="1"/>
    <col min="3849" max="3849" width="14.6640625" style="42" customWidth="1"/>
    <col min="3850" max="3850" width="9.6640625" style="42" customWidth="1"/>
    <col min="3851" max="4096" width="11.44140625" style="42"/>
    <col min="4097" max="4097" width="47.109375" style="42" customWidth="1"/>
    <col min="4098" max="4098" width="10.6640625" style="42" customWidth="1"/>
    <col min="4099" max="4099" width="12.6640625" style="42" customWidth="1"/>
    <col min="4100" max="4100" width="10.6640625" style="42" customWidth="1"/>
    <col min="4101" max="4101" width="14.6640625" style="42" customWidth="1"/>
    <col min="4102" max="4102" width="4.6640625" style="42" customWidth="1"/>
    <col min="4103" max="4103" width="10.6640625" style="42" customWidth="1"/>
    <col min="4104" max="4104" width="9.6640625" style="42" customWidth="1"/>
    <col min="4105" max="4105" width="14.6640625" style="42" customWidth="1"/>
    <col min="4106" max="4106" width="9.6640625" style="42" customWidth="1"/>
    <col min="4107" max="4352" width="11.44140625" style="42"/>
    <col min="4353" max="4353" width="47.109375" style="42" customWidth="1"/>
    <col min="4354" max="4354" width="10.6640625" style="42" customWidth="1"/>
    <col min="4355" max="4355" width="12.6640625" style="42" customWidth="1"/>
    <col min="4356" max="4356" width="10.6640625" style="42" customWidth="1"/>
    <col min="4357" max="4357" width="14.6640625" style="42" customWidth="1"/>
    <col min="4358" max="4358" width="4.6640625" style="42" customWidth="1"/>
    <col min="4359" max="4359" width="10.6640625" style="42" customWidth="1"/>
    <col min="4360" max="4360" width="9.6640625" style="42" customWidth="1"/>
    <col min="4361" max="4361" width="14.6640625" style="42" customWidth="1"/>
    <col min="4362" max="4362" width="9.6640625" style="42" customWidth="1"/>
    <col min="4363" max="4608" width="11.44140625" style="42"/>
    <col min="4609" max="4609" width="47.109375" style="42" customWidth="1"/>
    <col min="4610" max="4610" width="10.6640625" style="42" customWidth="1"/>
    <col min="4611" max="4611" width="12.6640625" style="42" customWidth="1"/>
    <col min="4612" max="4612" width="10.6640625" style="42" customWidth="1"/>
    <col min="4613" max="4613" width="14.6640625" style="42" customWidth="1"/>
    <col min="4614" max="4614" width="4.6640625" style="42" customWidth="1"/>
    <col min="4615" max="4615" width="10.6640625" style="42" customWidth="1"/>
    <col min="4616" max="4616" width="9.6640625" style="42" customWidth="1"/>
    <col min="4617" max="4617" width="14.6640625" style="42" customWidth="1"/>
    <col min="4618" max="4618" width="9.6640625" style="42" customWidth="1"/>
    <col min="4619" max="4864" width="11.44140625" style="42"/>
    <col min="4865" max="4865" width="47.109375" style="42" customWidth="1"/>
    <col min="4866" max="4866" width="10.6640625" style="42" customWidth="1"/>
    <col min="4867" max="4867" width="12.6640625" style="42" customWidth="1"/>
    <col min="4868" max="4868" width="10.6640625" style="42" customWidth="1"/>
    <col min="4869" max="4869" width="14.6640625" style="42" customWidth="1"/>
    <col min="4870" max="4870" width="4.6640625" style="42" customWidth="1"/>
    <col min="4871" max="4871" width="10.6640625" style="42" customWidth="1"/>
    <col min="4872" max="4872" width="9.6640625" style="42" customWidth="1"/>
    <col min="4873" max="4873" width="14.6640625" style="42" customWidth="1"/>
    <col min="4874" max="4874" width="9.6640625" style="42" customWidth="1"/>
    <col min="4875" max="5120" width="11.44140625" style="42"/>
    <col min="5121" max="5121" width="47.109375" style="42" customWidth="1"/>
    <col min="5122" max="5122" width="10.6640625" style="42" customWidth="1"/>
    <col min="5123" max="5123" width="12.6640625" style="42" customWidth="1"/>
    <col min="5124" max="5124" width="10.6640625" style="42" customWidth="1"/>
    <col min="5125" max="5125" width="14.6640625" style="42" customWidth="1"/>
    <col min="5126" max="5126" width="4.6640625" style="42" customWidth="1"/>
    <col min="5127" max="5127" width="10.6640625" style="42" customWidth="1"/>
    <col min="5128" max="5128" width="9.6640625" style="42" customWidth="1"/>
    <col min="5129" max="5129" width="14.6640625" style="42" customWidth="1"/>
    <col min="5130" max="5130" width="9.6640625" style="42" customWidth="1"/>
    <col min="5131" max="5376" width="11.44140625" style="42"/>
    <col min="5377" max="5377" width="47.109375" style="42" customWidth="1"/>
    <col min="5378" max="5378" width="10.6640625" style="42" customWidth="1"/>
    <col min="5379" max="5379" width="12.6640625" style="42" customWidth="1"/>
    <col min="5380" max="5380" width="10.6640625" style="42" customWidth="1"/>
    <col min="5381" max="5381" width="14.6640625" style="42" customWidth="1"/>
    <col min="5382" max="5382" width="4.6640625" style="42" customWidth="1"/>
    <col min="5383" max="5383" width="10.6640625" style="42" customWidth="1"/>
    <col min="5384" max="5384" width="9.6640625" style="42" customWidth="1"/>
    <col min="5385" max="5385" width="14.6640625" style="42" customWidth="1"/>
    <col min="5386" max="5386" width="9.6640625" style="42" customWidth="1"/>
    <col min="5387" max="5632" width="11.44140625" style="42"/>
    <col min="5633" max="5633" width="47.109375" style="42" customWidth="1"/>
    <col min="5634" max="5634" width="10.6640625" style="42" customWidth="1"/>
    <col min="5635" max="5635" width="12.6640625" style="42" customWidth="1"/>
    <col min="5636" max="5636" width="10.6640625" style="42" customWidth="1"/>
    <col min="5637" max="5637" width="14.6640625" style="42" customWidth="1"/>
    <col min="5638" max="5638" width="4.6640625" style="42" customWidth="1"/>
    <col min="5639" max="5639" width="10.6640625" style="42" customWidth="1"/>
    <col min="5640" max="5640" width="9.6640625" style="42" customWidth="1"/>
    <col min="5641" max="5641" width="14.6640625" style="42" customWidth="1"/>
    <col min="5642" max="5642" width="9.6640625" style="42" customWidth="1"/>
    <col min="5643" max="5888" width="11.44140625" style="42"/>
    <col min="5889" max="5889" width="47.109375" style="42" customWidth="1"/>
    <col min="5890" max="5890" width="10.6640625" style="42" customWidth="1"/>
    <col min="5891" max="5891" width="12.6640625" style="42" customWidth="1"/>
    <col min="5892" max="5892" width="10.6640625" style="42" customWidth="1"/>
    <col min="5893" max="5893" width="14.6640625" style="42" customWidth="1"/>
    <col min="5894" max="5894" width="4.6640625" style="42" customWidth="1"/>
    <col min="5895" max="5895" width="10.6640625" style="42" customWidth="1"/>
    <col min="5896" max="5896" width="9.6640625" style="42" customWidth="1"/>
    <col min="5897" max="5897" width="14.6640625" style="42" customWidth="1"/>
    <col min="5898" max="5898" width="9.6640625" style="42" customWidth="1"/>
    <col min="5899" max="6144" width="11.44140625" style="42"/>
    <col min="6145" max="6145" width="47.109375" style="42" customWidth="1"/>
    <col min="6146" max="6146" width="10.6640625" style="42" customWidth="1"/>
    <col min="6147" max="6147" width="12.6640625" style="42" customWidth="1"/>
    <col min="6148" max="6148" width="10.6640625" style="42" customWidth="1"/>
    <col min="6149" max="6149" width="14.6640625" style="42" customWidth="1"/>
    <col min="6150" max="6150" width="4.6640625" style="42" customWidth="1"/>
    <col min="6151" max="6151" width="10.6640625" style="42" customWidth="1"/>
    <col min="6152" max="6152" width="9.6640625" style="42" customWidth="1"/>
    <col min="6153" max="6153" width="14.6640625" style="42" customWidth="1"/>
    <col min="6154" max="6154" width="9.6640625" style="42" customWidth="1"/>
    <col min="6155" max="6400" width="11.44140625" style="42"/>
    <col min="6401" max="6401" width="47.109375" style="42" customWidth="1"/>
    <col min="6402" max="6402" width="10.6640625" style="42" customWidth="1"/>
    <col min="6403" max="6403" width="12.6640625" style="42" customWidth="1"/>
    <col min="6404" max="6404" width="10.6640625" style="42" customWidth="1"/>
    <col min="6405" max="6405" width="14.6640625" style="42" customWidth="1"/>
    <col min="6406" max="6406" width="4.6640625" style="42" customWidth="1"/>
    <col min="6407" max="6407" width="10.6640625" style="42" customWidth="1"/>
    <col min="6408" max="6408" width="9.6640625" style="42" customWidth="1"/>
    <col min="6409" max="6409" width="14.6640625" style="42" customWidth="1"/>
    <col min="6410" max="6410" width="9.6640625" style="42" customWidth="1"/>
    <col min="6411" max="6656" width="11.44140625" style="42"/>
    <col min="6657" max="6657" width="47.109375" style="42" customWidth="1"/>
    <col min="6658" max="6658" width="10.6640625" style="42" customWidth="1"/>
    <col min="6659" max="6659" width="12.6640625" style="42" customWidth="1"/>
    <col min="6660" max="6660" width="10.6640625" style="42" customWidth="1"/>
    <col min="6661" max="6661" width="14.6640625" style="42" customWidth="1"/>
    <col min="6662" max="6662" width="4.6640625" style="42" customWidth="1"/>
    <col min="6663" max="6663" width="10.6640625" style="42" customWidth="1"/>
    <col min="6664" max="6664" width="9.6640625" style="42" customWidth="1"/>
    <col min="6665" max="6665" width="14.6640625" style="42" customWidth="1"/>
    <col min="6666" max="6666" width="9.6640625" style="42" customWidth="1"/>
    <col min="6667" max="6912" width="11.44140625" style="42"/>
    <col min="6913" max="6913" width="47.109375" style="42" customWidth="1"/>
    <col min="6914" max="6914" width="10.6640625" style="42" customWidth="1"/>
    <col min="6915" max="6915" width="12.6640625" style="42" customWidth="1"/>
    <col min="6916" max="6916" width="10.6640625" style="42" customWidth="1"/>
    <col min="6917" max="6917" width="14.6640625" style="42" customWidth="1"/>
    <col min="6918" max="6918" width="4.6640625" style="42" customWidth="1"/>
    <col min="6919" max="6919" width="10.6640625" style="42" customWidth="1"/>
    <col min="6920" max="6920" width="9.6640625" style="42" customWidth="1"/>
    <col min="6921" max="6921" width="14.6640625" style="42" customWidth="1"/>
    <col min="6922" max="6922" width="9.6640625" style="42" customWidth="1"/>
    <col min="6923" max="7168" width="11.44140625" style="42"/>
    <col min="7169" max="7169" width="47.109375" style="42" customWidth="1"/>
    <col min="7170" max="7170" width="10.6640625" style="42" customWidth="1"/>
    <col min="7171" max="7171" width="12.6640625" style="42" customWidth="1"/>
    <col min="7172" max="7172" width="10.6640625" style="42" customWidth="1"/>
    <col min="7173" max="7173" width="14.6640625" style="42" customWidth="1"/>
    <col min="7174" max="7174" width="4.6640625" style="42" customWidth="1"/>
    <col min="7175" max="7175" width="10.6640625" style="42" customWidth="1"/>
    <col min="7176" max="7176" width="9.6640625" style="42" customWidth="1"/>
    <col min="7177" max="7177" width="14.6640625" style="42" customWidth="1"/>
    <col min="7178" max="7178" width="9.6640625" style="42" customWidth="1"/>
    <col min="7179" max="7424" width="11.44140625" style="42"/>
    <col min="7425" max="7425" width="47.109375" style="42" customWidth="1"/>
    <col min="7426" max="7426" width="10.6640625" style="42" customWidth="1"/>
    <col min="7427" max="7427" width="12.6640625" style="42" customWidth="1"/>
    <col min="7428" max="7428" width="10.6640625" style="42" customWidth="1"/>
    <col min="7429" max="7429" width="14.6640625" style="42" customWidth="1"/>
    <col min="7430" max="7430" width="4.6640625" style="42" customWidth="1"/>
    <col min="7431" max="7431" width="10.6640625" style="42" customWidth="1"/>
    <col min="7432" max="7432" width="9.6640625" style="42" customWidth="1"/>
    <col min="7433" max="7433" width="14.6640625" style="42" customWidth="1"/>
    <col min="7434" max="7434" width="9.6640625" style="42" customWidth="1"/>
    <col min="7435" max="7680" width="11.44140625" style="42"/>
    <col min="7681" max="7681" width="47.109375" style="42" customWidth="1"/>
    <col min="7682" max="7682" width="10.6640625" style="42" customWidth="1"/>
    <col min="7683" max="7683" width="12.6640625" style="42" customWidth="1"/>
    <col min="7684" max="7684" width="10.6640625" style="42" customWidth="1"/>
    <col min="7685" max="7685" width="14.6640625" style="42" customWidth="1"/>
    <col min="7686" max="7686" width="4.6640625" style="42" customWidth="1"/>
    <col min="7687" max="7687" width="10.6640625" style="42" customWidth="1"/>
    <col min="7688" max="7688" width="9.6640625" style="42" customWidth="1"/>
    <col min="7689" max="7689" width="14.6640625" style="42" customWidth="1"/>
    <col min="7690" max="7690" width="9.6640625" style="42" customWidth="1"/>
    <col min="7691" max="7936" width="11.44140625" style="42"/>
    <col min="7937" max="7937" width="47.109375" style="42" customWidth="1"/>
    <col min="7938" max="7938" width="10.6640625" style="42" customWidth="1"/>
    <col min="7939" max="7939" width="12.6640625" style="42" customWidth="1"/>
    <col min="7940" max="7940" width="10.6640625" style="42" customWidth="1"/>
    <col min="7941" max="7941" width="14.6640625" style="42" customWidth="1"/>
    <col min="7942" max="7942" width="4.6640625" style="42" customWidth="1"/>
    <col min="7943" max="7943" width="10.6640625" style="42" customWidth="1"/>
    <col min="7944" max="7944" width="9.6640625" style="42" customWidth="1"/>
    <col min="7945" max="7945" width="14.6640625" style="42" customWidth="1"/>
    <col min="7946" max="7946" width="9.6640625" style="42" customWidth="1"/>
    <col min="7947" max="8192" width="11.44140625" style="42"/>
    <col min="8193" max="8193" width="47.109375" style="42" customWidth="1"/>
    <col min="8194" max="8194" width="10.6640625" style="42" customWidth="1"/>
    <col min="8195" max="8195" width="12.6640625" style="42" customWidth="1"/>
    <col min="8196" max="8196" width="10.6640625" style="42" customWidth="1"/>
    <col min="8197" max="8197" width="14.6640625" style="42" customWidth="1"/>
    <col min="8198" max="8198" width="4.6640625" style="42" customWidth="1"/>
    <col min="8199" max="8199" width="10.6640625" style="42" customWidth="1"/>
    <col min="8200" max="8200" width="9.6640625" style="42" customWidth="1"/>
    <col min="8201" max="8201" width="14.6640625" style="42" customWidth="1"/>
    <col min="8202" max="8202" width="9.6640625" style="42" customWidth="1"/>
    <col min="8203" max="8448" width="11.44140625" style="42"/>
    <col min="8449" max="8449" width="47.109375" style="42" customWidth="1"/>
    <col min="8450" max="8450" width="10.6640625" style="42" customWidth="1"/>
    <col min="8451" max="8451" width="12.6640625" style="42" customWidth="1"/>
    <col min="8452" max="8452" width="10.6640625" style="42" customWidth="1"/>
    <col min="8453" max="8453" width="14.6640625" style="42" customWidth="1"/>
    <col min="8454" max="8454" width="4.6640625" style="42" customWidth="1"/>
    <col min="8455" max="8455" width="10.6640625" style="42" customWidth="1"/>
    <col min="8456" max="8456" width="9.6640625" style="42" customWidth="1"/>
    <col min="8457" max="8457" width="14.6640625" style="42" customWidth="1"/>
    <col min="8458" max="8458" width="9.6640625" style="42" customWidth="1"/>
    <col min="8459" max="8704" width="11.44140625" style="42"/>
    <col min="8705" max="8705" width="47.109375" style="42" customWidth="1"/>
    <col min="8706" max="8706" width="10.6640625" style="42" customWidth="1"/>
    <col min="8707" max="8707" width="12.6640625" style="42" customWidth="1"/>
    <col min="8708" max="8708" width="10.6640625" style="42" customWidth="1"/>
    <col min="8709" max="8709" width="14.6640625" style="42" customWidth="1"/>
    <col min="8710" max="8710" width="4.6640625" style="42" customWidth="1"/>
    <col min="8711" max="8711" width="10.6640625" style="42" customWidth="1"/>
    <col min="8712" max="8712" width="9.6640625" style="42" customWidth="1"/>
    <col min="8713" max="8713" width="14.6640625" style="42" customWidth="1"/>
    <col min="8714" max="8714" width="9.6640625" style="42" customWidth="1"/>
    <col min="8715" max="8960" width="11.44140625" style="42"/>
    <col min="8961" max="8961" width="47.109375" style="42" customWidth="1"/>
    <col min="8962" max="8962" width="10.6640625" style="42" customWidth="1"/>
    <col min="8963" max="8963" width="12.6640625" style="42" customWidth="1"/>
    <col min="8964" max="8964" width="10.6640625" style="42" customWidth="1"/>
    <col min="8965" max="8965" width="14.6640625" style="42" customWidth="1"/>
    <col min="8966" max="8966" width="4.6640625" style="42" customWidth="1"/>
    <col min="8967" max="8967" width="10.6640625" style="42" customWidth="1"/>
    <col min="8968" max="8968" width="9.6640625" style="42" customWidth="1"/>
    <col min="8969" max="8969" width="14.6640625" style="42" customWidth="1"/>
    <col min="8970" max="8970" width="9.6640625" style="42" customWidth="1"/>
    <col min="8971" max="9216" width="11.44140625" style="42"/>
    <col min="9217" max="9217" width="47.109375" style="42" customWidth="1"/>
    <col min="9218" max="9218" width="10.6640625" style="42" customWidth="1"/>
    <col min="9219" max="9219" width="12.6640625" style="42" customWidth="1"/>
    <col min="9220" max="9220" width="10.6640625" style="42" customWidth="1"/>
    <col min="9221" max="9221" width="14.6640625" style="42" customWidth="1"/>
    <col min="9222" max="9222" width="4.6640625" style="42" customWidth="1"/>
    <col min="9223" max="9223" width="10.6640625" style="42" customWidth="1"/>
    <col min="9224" max="9224" width="9.6640625" style="42" customWidth="1"/>
    <col min="9225" max="9225" width="14.6640625" style="42" customWidth="1"/>
    <col min="9226" max="9226" width="9.6640625" style="42" customWidth="1"/>
    <col min="9227" max="9472" width="11.44140625" style="42"/>
    <col min="9473" max="9473" width="47.109375" style="42" customWidth="1"/>
    <col min="9474" max="9474" width="10.6640625" style="42" customWidth="1"/>
    <col min="9475" max="9475" width="12.6640625" style="42" customWidth="1"/>
    <col min="9476" max="9476" width="10.6640625" style="42" customWidth="1"/>
    <col min="9477" max="9477" width="14.6640625" style="42" customWidth="1"/>
    <col min="9478" max="9478" width="4.6640625" style="42" customWidth="1"/>
    <col min="9479" max="9479" width="10.6640625" style="42" customWidth="1"/>
    <col min="9480" max="9480" width="9.6640625" style="42" customWidth="1"/>
    <col min="9481" max="9481" width="14.6640625" style="42" customWidth="1"/>
    <col min="9482" max="9482" width="9.6640625" style="42" customWidth="1"/>
    <col min="9483" max="9728" width="11.44140625" style="42"/>
    <col min="9729" max="9729" width="47.109375" style="42" customWidth="1"/>
    <col min="9730" max="9730" width="10.6640625" style="42" customWidth="1"/>
    <col min="9731" max="9731" width="12.6640625" style="42" customWidth="1"/>
    <col min="9732" max="9732" width="10.6640625" style="42" customWidth="1"/>
    <col min="9733" max="9733" width="14.6640625" style="42" customWidth="1"/>
    <col min="9734" max="9734" width="4.6640625" style="42" customWidth="1"/>
    <col min="9735" max="9735" width="10.6640625" style="42" customWidth="1"/>
    <col min="9736" max="9736" width="9.6640625" style="42" customWidth="1"/>
    <col min="9737" max="9737" width="14.6640625" style="42" customWidth="1"/>
    <col min="9738" max="9738" width="9.6640625" style="42" customWidth="1"/>
    <col min="9739" max="9984" width="11.44140625" style="42"/>
    <col min="9985" max="9985" width="47.109375" style="42" customWidth="1"/>
    <col min="9986" max="9986" width="10.6640625" style="42" customWidth="1"/>
    <col min="9987" max="9987" width="12.6640625" style="42" customWidth="1"/>
    <col min="9988" max="9988" width="10.6640625" style="42" customWidth="1"/>
    <col min="9989" max="9989" width="14.6640625" style="42" customWidth="1"/>
    <col min="9990" max="9990" width="4.6640625" style="42" customWidth="1"/>
    <col min="9991" max="9991" width="10.6640625" style="42" customWidth="1"/>
    <col min="9992" max="9992" width="9.6640625" style="42" customWidth="1"/>
    <col min="9993" max="9993" width="14.6640625" style="42" customWidth="1"/>
    <col min="9994" max="9994" width="9.6640625" style="42" customWidth="1"/>
    <col min="9995" max="10240" width="11.44140625" style="42"/>
    <col min="10241" max="10241" width="47.109375" style="42" customWidth="1"/>
    <col min="10242" max="10242" width="10.6640625" style="42" customWidth="1"/>
    <col min="10243" max="10243" width="12.6640625" style="42" customWidth="1"/>
    <col min="10244" max="10244" width="10.6640625" style="42" customWidth="1"/>
    <col min="10245" max="10245" width="14.6640625" style="42" customWidth="1"/>
    <col min="10246" max="10246" width="4.6640625" style="42" customWidth="1"/>
    <col min="10247" max="10247" width="10.6640625" style="42" customWidth="1"/>
    <col min="10248" max="10248" width="9.6640625" style="42" customWidth="1"/>
    <col min="10249" max="10249" width="14.6640625" style="42" customWidth="1"/>
    <col min="10250" max="10250" width="9.6640625" style="42" customWidth="1"/>
    <col min="10251" max="10496" width="11.44140625" style="42"/>
    <col min="10497" max="10497" width="47.109375" style="42" customWidth="1"/>
    <col min="10498" max="10498" width="10.6640625" style="42" customWidth="1"/>
    <col min="10499" max="10499" width="12.6640625" style="42" customWidth="1"/>
    <col min="10500" max="10500" width="10.6640625" style="42" customWidth="1"/>
    <col min="10501" max="10501" width="14.6640625" style="42" customWidth="1"/>
    <col min="10502" max="10502" width="4.6640625" style="42" customWidth="1"/>
    <col min="10503" max="10503" width="10.6640625" style="42" customWidth="1"/>
    <col min="10504" max="10504" width="9.6640625" style="42" customWidth="1"/>
    <col min="10505" max="10505" width="14.6640625" style="42" customWidth="1"/>
    <col min="10506" max="10506" width="9.6640625" style="42" customWidth="1"/>
    <col min="10507" max="10752" width="11.44140625" style="42"/>
    <col min="10753" max="10753" width="47.109375" style="42" customWidth="1"/>
    <col min="10754" max="10754" width="10.6640625" style="42" customWidth="1"/>
    <col min="10755" max="10755" width="12.6640625" style="42" customWidth="1"/>
    <col min="10756" max="10756" width="10.6640625" style="42" customWidth="1"/>
    <col min="10757" max="10757" width="14.6640625" style="42" customWidth="1"/>
    <col min="10758" max="10758" width="4.6640625" style="42" customWidth="1"/>
    <col min="10759" max="10759" width="10.6640625" style="42" customWidth="1"/>
    <col min="10760" max="10760" width="9.6640625" style="42" customWidth="1"/>
    <col min="10761" max="10761" width="14.6640625" style="42" customWidth="1"/>
    <col min="10762" max="10762" width="9.6640625" style="42" customWidth="1"/>
    <col min="10763" max="11008" width="11.44140625" style="42"/>
    <col min="11009" max="11009" width="47.109375" style="42" customWidth="1"/>
    <col min="11010" max="11010" width="10.6640625" style="42" customWidth="1"/>
    <col min="11011" max="11011" width="12.6640625" style="42" customWidth="1"/>
    <col min="11012" max="11012" width="10.6640625" style="42" customWidth="1"/>
    <col min="11013" max="11013" width="14.6640625" style="42" customWidth="1"/>
    <col min="11014" max="11014" width="4.6640625" style="42" customWidth="1"/>
    <col min="11015" max="11015" width="10.6640625" style="42" customWidth="1"/>
    <col min="11016" max="11016" width="9.6640625" style="42" customWidth="1"/>
    <col min="11017" max="11017" width="14.6640625" style="42" customWidth="1"/>
    <col min="11018" max="11018" width="9.6640625" style="42" customWidth="1"/>
    <col min="11019" max="11264" width="11.44140625" style="42"/>
    <col min="11265" max="11265" width="47.109375" style="42" customWidth="1"/>
    <col min="11266" max="11266" width="10.6640625" style="42" customWidth="1"/>
    <col min="11267" max="11267" width="12.6640625" style="42" customWidth="1"/>
    <col min="11268" max="11268" width="10.6640625" style="42" customWidth="1"/>
    <col min="11269" max="11269" width="14.6640625" style="42" customWidth="1"/>
    <col min="11270" max="11270" width="4.6640625" style="42" customWidth="1"/>
    <col min="11271" max="11271" width="10.6640625" style="42" customWidth="1"/>
    <col min="11272" max="11272" width="9.6640625" style="42" customWidth="1"/>
    <col min="11273" max="11273" width="14.6640625" style="42" customWidth="1"/>
    <col min="11274" max="11274" width="9.6640625" style="42" customWidth="1"/>
    <col min="11275" max="11520" width="11.44140625" style="42"/>
    <col min="11521" max="11521" width="47.109375" style="42" customWidth="1"/>
    <col min="11522" max="11522" width="10.6640625" style="42" customWidth="1"/>
    <col min="11523" max="11523" width="12.6640625" style="42" customWidth="1"/>
    <col min="11524" max="11524" width="10.6640625" style="42" customWidth="1"/>
    <col min="11525" max="11525" width="14.6640625" style="42" customWidth="1"/>
    <col min="11526" max="11526" width="4.6640625" style="42" customWidth="1"/>
    <col min="11527" max="11527" width="10.6640625" style="42" customWidth="1"/>
    <col min="11528" max="11528" width="9.6640625" style="42" customWidth="1"/>
    <col min="11529" max="11529" width="14.6640625" style="42" customWidth="1"/>
    <col min="11530" max="11530" width="9.6640625" style="42" customWidth="1"/>
    <col min="11531" max="11776" width="11.44140625" style="42"/>
    <col min="11777" max="11777" width="47.109375" style="42" customWidth="1"/>
    <col min="11778" max="11778" width="10.6640625" style="42" customWidth="1"/>
    <col min="11779" max="11779" width="12.6640625" style="42" customWidth="1"/>
    <col min="11780" max="11780" width="10.6640625" style="42" customWidth="1"/>
    <col min="11781" max="11781" width="14.6640625" style="42" customWidth="1"/>
    <col min="11782" max="11782" width="4.6640625" style="42" customWidth="1"/>
    <col min="11783" max="11783" width="10.6640625" style="42" customWidth="1"/>
    <col min="11784" max="11784" width="9.6640625" style="42" customWidth="1"/>
    <col min="11785" max="11785" width="14.6640625" style="42" customWidth="1"/>
    <col min="11786" max="11786" width="9.6640625" style="42" customWidth="1"/>
    <col min="11787" max="12032" width="11.44140625" style="42"/>
    <col min="12033" max="12033" width="47.109375" style="42" customWidth="1"/>
    <col min="12034" max="12034" width="10.6640625" style="42" customWidth="1"/>
    <col min="12035" max="12035" width="12.6640625" style="42" customWidth="1"/>
    <col min="12036" max="12036" width="10.6640625" style="42" customWidth="1"/>
    <col min="12037" max="12037" width="14.6640625" style="42" customWidth="1"/>
    <col min="12038" max="12038" width="4.6640625" style="42" customWidth="1"/>
    <col min="12039" max="12039" width="10.6640625" style="42" customWidth="1"/>
    <col min="12040" max="12040" width="9.6640625" style="42" customWidth="1"/>
    <col min="12041" max="12041" width="14.6640625" style="42" customWidth="1"/>
    <col min="12042" max="12042" width="9.6640625" style="42" customWidth="1"/>
    <col min="12043" max="12288" width="11.44140625" style="42"/>
    <col min="12289" max="12289" width="47.109375" style="42" customWidth="1"/>
    <col min="12290" max="12290" width="10.6640625" style="42" customWidth="1"/>
    <col min="12291" max="12291" width="12.6640625" style="42" customWidth="1"/>
    <col min="12292" max="12292" width="10.6640625" style="42" customWidth="1"/>
    <col min="12293" max="12293" width="14.6640625" style="42" customWidth="1"/>
    <col min="12294" max="12294" width="4.6640625" style="42" customWidth="1"/>
    <col min="12295" max="12295" width="10.6640625" style="42" customWidth="1"/>
    <col min="12296" max="12296" width="9.6640625" style="42" customWidth="1"/>
    <col min="12297" max="12297" width="14.6640625" style="42" customWidth="1"/>
    <col min="12298" max="12298" width="9.6640625" style="42" customWidth="1"/>
    <col min="12299" max="12544" width="11.44140625" style="42"/>
    <col min="12545" max="12545" width="47.109375" style="42" customWidth="1"/>
    <col min="12546" max="12546" width="10.6640625" style="42" customWidth="1"/>
    <col min="12547" max="12547" width="12.6640625" style="42" customWidth="1"/>
    <col min="12548" max="12548" width="10.6640625" style="42" customWidth="1"/>
    <col min="12549" max="12549" width="14.6640625" style="42" customWidth="1"/>
    <col min="12550" max="12550" width="4.6640625" style="42" customWidth="1"/>
    <col min="12551" max="12551" width="10.6640625" style="42" customWidth="1"/>
    <col min="12552" max="12552" width="9.6640625" style="42" customWidth="1"/>
    <col min="12553" max="12553" width="14.6640625" style="42" customWidth="1"/>
    <col min="12554" max="12554" width="9.6640625" style="42" customWidth="1"/>
    <col min="12555" max="12800" width="11.44140625" style="42"/>
    <col min="12801" max="12801" width="47.109375" style="42" customWidth="1"/>
    <col min="12802" max="12802" width="10.6640625" style="42" customWidth="1"/>
    <col min="12803" max="12803" width="12.6640625" style="42" customWidth="1"/>
    <col min="12804" max="12804" width="10.6640625" style="42" customWidth="1"/>
    <col min="12805" max="12805" width="14.6640625" style="42" customWidth="1"/>
    <col min="12806" max="12806" width="4.6640625" style="42" customWidth="1"/>
    <col min="12807" max="12807" width="10.6640625" style="42" customWidth="1"/>
    <col min="12808" max="12808" width="9.6640625" style="42" customWidth="1"/>
    <col min="12809" max="12809" width="14.6640625" style="42" customWidth="1"/>
    <col min="12810" max="12810" width="9.6640625" style="42" customWidth="1"/>
    <col min="12811" max="13056" width="11.44140625" style="42"/>
    <col min="13057" max="13057" width="47.109375" style="42" customWidth="1"/>
    <col min="13058" max="13058" width="10.6640625" style="42" customWidth="1"/>
    <col min="13059" max="13059" width="12.6640625" style="42" customWidth="1"/>
    <col min="13060" max="13060" width="10.6640625" style="42" customWidth="1"/>
    <col min="13061" max="13061" width="14.6640625" style="42" customWidth="1"/>
    <col min="13062" max="13062" width="4.6640625" style="42" customWidth="1"/>
    <col min="13063" max="13063" width="10.6640625" style="42" customWidth="1"/>
    <col min="13064" max="13064" width="9.6640625" style="42" customWidth="1"/>
    <col min="13065" max="13065" width="14.6640625" style="42" customWidth="1"/>
    <col min="13066" max="13066" width="9.6640625" style="42" customWidth="1"/>
    <col min="13067" max="13312" width="11.44140625" style="42"/>
    <col min="13313" max="13313" width="47.109375" style="42" customWidth="1"/>
    <col min="13314" max="13314" width="10.6640625" style="42" customWidth="1"/>
    <col min="13315" max="13315" width="12.6640625" style="42" customWidth="1"/>
    <col min="13316" max="13316" width="10.6640625" style="42" customWidth="1"/>
    <col min="13317" max="13317" width="14.6640625" style="42" customWidth="1"/>
    <col min="13318" max="13318" width="4.6640625" style="42" customWidth="1"/>
    <col min="13319" max="13319" width="10.6640625" style="42" customWidth="1"/>
    <col min="13320" max="13320" width="9.6640625" style="42" customWidth="1"/>
    <col min="13321" max="13321" width="14.6640625" style="42" customWidth="1"/>
    <col min="13322" max="13322" width="9.6640625" style="42" customWidth="1"/>
    <col min="13323" max="13568" width="11.44140625" style="42"/>
    <col min="13569" max="13569" width="47.109375" style="42" customWidth="1"/>
    <col min="13570" max="13570" width="10.6640625" style="42" customWidth="1"/>
    <col min="13571" max="13571" width="12.6640625" style="42" customWidth="1"/>
    <col min="13572" max="13572" width="10.6640625" style="42" customWidth="1"/>
    <col min="13573" max="13573" width="14.6640625" style="42" customWidth="1"/>
    <col min="13574" max="13574" width="4.6640625" style="42" customWidth="1"/>
    <col min="13575" max="13575" width="10.6640625" style="42" customWidth="1"/>
    <col min="13576" max="13576" width="9.6640625" style="42" customWidth="1"/>
    <col min="13577" max="13577" width="14.6640625" style="42" customWidth="1"/>
    <col min="13578" max="13578" width="9.6640625" style="42" customWidth="1"/>
    <col min="13579" max="13824" width="11.44140625" style="42"/>
    <col min="13825" max="13825" width="47.109375" style="42" customWidth="1"/>
    <col min="13826" max="13826" width="10.6640625" style="42" customWidth="1"/>
    <col min="13827" max="13827" width="12.6640625" style="42" customWidth="1"/>
    <col min="13828" max="13828" width="10.6640625" style="42" customWidth="1"/>
    <col min="13829" max="13829" width="14.6640625" style="42" customWidth="1"/>
    <col min="13830" max="13830" width="4.6640625" style="42" customWidth="1"/>
    <col min="13831" max="13831" width="10.6640625" style="42" customWidth="1"/>
    <col min="13832" max="13832" width="9.6640625" style="42" customWidth="1"/>
    <col min="13833" max="13833" width="14.6640625" style="42" customWidth="1"/>
    <col min="13834" max="13834" width="9.6640625" style="42" customWidth="1"/>
    <col min="13835" max="14080" width="11.44140625" style="42"/>
    <col min="14081" max="14081" width="47.109375" style="42" customWidth="1"/>
    <col min="14082" max="14082" width="10.6640625" style="42" customWidth="1"/>
    <col min="14083" max="14083" width="12.6640625" style="42" customWidth="1"/>
    <col min="14084" max="14084" width="10.6640625" style="42" customWidth="1"/>
    <col min="14085" max="14085" width="14.6640625" style="42" customWidth="1"/>
    <col min="14086" max="14086" width="4.6640625" style="42" customWidth="1"/>
    <col min="14087" max="14087" width="10.6640625" style="42" customWidth="1"/>
    <col min="14088" max="14088" width="9.6640625" style="42" customWidth="1"/>
    <col min="14089" max="14089" width="14.6640625" style="42" customWidth="1"/>
    <col min="14090" max="14090" width="9.6640625" style="42" customWidth="1"/>
    <col min="14091" max="14336" width="11.44140625" style="42"/>
    <col min="14337" max="14337" width="47.109375" style="42" customWidth="1"/>
    <col min="14338" max="14338" width="10.6640625" style="42" customWidth="1"/>
    <col min="14339" max="14339" width="12.6640625" style="42" customWidth="1"/>
    <col min="14340" max="14340" width="10.6640625" style="42" customWidth="1"/>
    <col min="14341" max="14341" width="14.6640625" style="42" customWidth="1"/>
    <col min="14342" max="14342" width="4.6640625" style="42" customWidth="1"/>
    <col min="14343" max="14343" width="10.6640625" style="42" customWidth="1"/>
    <col min="14344" max="14344" width="9.6640625" style="42" customWidth="1"/>
    <col min="14345" max="14345" width="14.6640625" style="42" customWidth="1"/>
    <col min="14346" max="14346" width="9.6640625" style="42" customWidth="1"/>
    <col min="14347" max="14592" width="11.44140625" style="42"/>
    <col min="14593" max="14593" width="47.109375" style="42" customWidth="1"/>
    <col min="14594" max="14594" width="10.6640625" style="42" customWidth="1"/>
    <col min="14595" max="14595" width="12.6640625" style="42" customWidth="1"/>
    <col min="14596" max="14596" width="10.6640625" style="42" customWidth="1"/>
    <col min="14597" max="14597" width="14.6640625" style="42" customWidth="1"/>
    <col min="14598" max="14598" width="4.6640625" style="42" customWidth="1"/>
    <col min="14599" max="14599" width="10.6640625" style="42" customWidth="1"/>
    <col min="14600" max="14600" width="9.6640625" style="42" customWidth="1"/>
    <col min="14601" max="14601" width="14.6640625" style="42" customWidth="1"/>
    <col min="14602" max="14602" width="9.6640625" style="42" customWidth="1"/>
    <col min="14603" max="14848" width="11.44140625" style="42"/>
    <col min="14849" max="14849" width="47.109375" style="42" customWidth="1"/>
    <col min="14850" max="14850" width="10.6640625" style="42" customWidth="1"/>
    <col min="14851" max="14851" width="12.6640625" style="42" customWidth="1"/>
    <col min="14852" max="14852" width="10.6640625" style="42" customWidth="1"/>
    <col min="14853" max="14853" width="14.6640625" style="42" customWidth="1"/>
    <col min="14854" max="14854" width="4.6640625" style="42" customWidth="1"/>
    <col min="14855" max="14855" width="10.6640625" style="42" customWidth="1"/>
    <col min="14856" max="14856" width="9.6640625" style="42" customWidth="1"/>
    <col min="14857" max="14857" width="14.6640625" style="42" customWidth="1"/>
    <col min="14858" max="14858" width="9.6640625" style="42" customWidth="1"/>
    <col min="14859" max="15104" width="11.44140625" style="42"/>
    <col min="15105" max="15105" width="47.109375" style="42" customWidth="1"/>
    <col min="15106" max="15106" width="10.6640625" style="42" customWidth="1"/>
    <col min="15107" max="15107" width="12.6640625" style="42" customWidth="1"/>
    <col min="15108" max="15108" width="10.6640625" style="42" customWidth="1"/>
    <col min="15109" max="15109" width="14.6640625" style="42" customWidth="1"/>
    <col min="15110" max="15110" width="4.6640625" style="42" customWidth="1"/>
    <col min="15111" max="15111" width="10.6640625" style="42" customWidth="1"/>
    <col min="15112" max="15112" width="9.6640625" style="42" customWidth="1"/>
    <col min="15113" max="15113" width="14.6640625" style="42" customWidth="1"/>
    <col min="15114" max="15114" width="9.6640625" style="42" customWidth="1"/>
    <col min="15115" max="15360" width="11.44140625" style="42"/>
    <col min="15361" max="15361" width="47.109375" style="42" customWidth="1"/>
    <col min="15362" max="15362" width="10.6640625" style="42" customWidth="1"/>
    <col min="15363" max="15363" width="12.6640625" style="42" customWidth="1"/>
    <col min="15364" max="15364" width="10.6640625" style="42" customWidth="1"/>
    <col min="15365" max="15365" width="14.6640625" style="42" customWidth="1"/>
    <col min="15366" max="15366" width="4.6640625" style="42" customWidth="1"/>
    <col min="15367" max="15367" width="10.6640625" style="42" customWidth="1"/>
    <col min="15368" max="15368" width="9.6640625" style="42" customWidth="1"/>
    <col min="15369" max="15369" width="14.6640625" style="42" customWidth="1"/>
    <col min="15370" max="15370" width="9.6640625" style="42" customWidth="1"/>
    <col min="15371" max="15616" width="11.44140625" style="42"/>
    <col min="15617" max="15617" width="47.109375" style="42" customWidth="1"/>
    <col min="15618" max="15618" width="10.6640625" style="42" customWidth="1"/>
    <col min="15619" max="15619" width="12.6640625" style="42" customWidth="1"/>
    <col min="15620" max="15620" width="10.6640625" style="42" customWidth="1"/>
    <col min="15621" max="15621" width="14.6640625" style="42" customWidth="1"/>
    <col min="15622" max="15622" width="4.6640625" style="42" customWidth="1"/>
    <col min="15623" max="15623" width="10.6640625" style="42" customWidth="1"/>
    <col min="15624" max="15624" width="9.6640625" style="42" customWidth="1"/>
    <col min="15625" max="15625" width="14.6640625" style="42" customWidth="1"/>
    <col min="15626" max="15626" width="9.6640625" style="42" customWidth="1"/>
    <col min="15627" max="15872" width="11.44140625" style="42"/>
    <col min="15873" max="15873" width="47.109375" style="42" customWidth="1"/>
    <col min="15874" max="15874" width="10.6640625" style="42" customWidth="1"/>
    <col min="15875" max="15875" width="12.6640625" style="42" customWidth="1"/>
    <col min="15876" max="15876" width="10.6640625" style="42" customWidth="1"/>
    <col min="15877" max="15877" width="14.6640625" style="42" customWidth="1"/>
    <col min="15878" max="15878" width="4.6640625" style="42" customWidth="1"/>
    <col min="15879" max="15879" width="10.6640625" style="42" customWidth="1"/>
    <col min="15880" max="15880" width="9.6640625" style="42" customWidth="1"/>
    <col min="15881" max="15881" width="14.6640625" style="42" customWidth="1"/>
    <col min="15882" max="15882" width="9.6640625" style="42" customWidth="1"/>
    <col min="15883" max="16128" width="11.44140625" style="42"/>
    <col min="16129" max="16129" width="47.109375" style="42" customWidth="1"/>
    <col min="16130" max="16130" width="10.6640625" style="42" customWidth="1"/>
    <col min="16131" max="16131" width="12.6640625" style="42" customWidth="1"/>
    <col min="16132" max="16132" width="10.6640625" style="42" customWidth="1"/>
    <col min="16133" max="16133" width="14.6640625" style="42" customWidth="1"/>
    <col min="16134" max="16134" width="4.6640625" style="42" customWidth="1"/>
    <col min="16135" max="16135" width="10.6640625" style="42" customWidth="1"/>
    <col min="16136" max="16136" width="9.6640625" style="42" customWidth="1"/>
    <col min="16137" max="16137" width="14.6640625" style="42" customWidth="1"/>
    <col min="16138" max="16138" width="9.6640625" style="42" customWidth="1"/>
    <col min="16139" max="16384" width="11.44140625" style="42"/>
  </cols>
  <sheetData>
    <row r="1" spans="1:10" s="78" customFormat="1" ht="53.4" customHeight="1">
      <c r="A1" s="81" t="s">
        <v>355</v>
      </c>
      <c r="B1" s="81"/>
      <c r="C1" s="81"/>
      <c r="D1" s="81"/>
      <c r="E1" s="81"/>
      <c r="F1" s="81"/>
      <c r="G1" s="81"/>
      <c r="H1" s="81"/>
      <c r="I1" s="81"/>
      <c r="J1" s="81"/>
    </row>
    <row r="2" spans="1:10" ht="13.8" thickBot="1"/>
    <row r="3" spans="1:10" ht="19.95" customHeight="1" thickBot="1">
      <c r="F3" s="99"/>
      <c r="G3" s="1132" t="s">
        <v>2</v>
      </c>
      <c r="H3" s="1133"/>
      <c r="I3" s="1133"/>
      <c r="J3" s="1134"/>
    </row>
    <row r="4" spans="1:10" ht="19.95" customHeight="1" thickBot="1">
      <c r="A4" s="121"/>
      <c r="B4" s="1135">
        <v>2019</v>
      </c>
      <c r="C4" s="1136"/>
      <c r="D4" s="1137">
        <v>2020</v>
      </c>
      <c r="E4" s="1136"/>
      <c r="F4" s="45"/>
      <c r="G4" s="1138" t="s">
        <v>323</v>
      </c>
      <c r="H4" s="1139"/>
      <c r="I4" s="1140" t="s">
        <v>324</v>
      </c>
      <c r="J4" s="1139"/>
    </row>
    <row r="5" spans="1:10" ht="27" customHeight="1" thickBot="1">
      <c r="A5" s="122"/>
      <c r="B5" s="577" t="s">
        <v>323</v>
      </c>
      <c r="C5" s="578" t="s">
        <v>5</v>
      </c>
      <c r="D5" s="577" t="s">
        <v>323</v>
      </c>
      <c r="E5" s="578" t="s">
        <v>5</v>
      </c>
      <c r="F5" s="45"/>
      <c r="G5" s="585" t="s">
        <v>323</v>
      </c>
      <c r="H5" s="549" t="s">
        <v>6</v>
      </c>
      <c r="I5" s="586" t="s">
        <v>5</v>
      </c>
      <c r="J5" s="549" t="s">
        <v>6</v>
      </c>
    </row>
    <row r="6" spans="1:10" ht="18" customHeight="1">
      <c r="A6" s="941" t="s">
        <v>356</v>
      </c>
      <c r="B6" s="945">
        <v>8</v>
      </c>
      <c r="C6" s="1042">
        <v>4500.9799999999996</v>
      </c>
      <c r="D6" s="942">
        <v>4</v>
      </c>
      <c r="E6" s="943">
        <v>986.03</v>
      </c>
      <c r="F6" s="944"/>
      <c r="G6" s="945">
        <f>D6-B6</f>
        <v>-4</v>
      </c>
      <c r="H6" s="946">
        <f>(D6-B6)/B6</f>
        <v>-0.5</v>
      </c>
      <c r="I6" s="947">
        <f>E6-C6</f>
        <v>-3514.95</v>
      </c>
      <c r="J6" s="946">
        <f>(E6-C6)/C6</f>
        <v>-0.78092993081506701</v>
      </c>
    </row>
    <row r="7" spans="1:10" ht="18" customHeight="1">
      <c r="A7" s="937" t="s">
        <v>357</v>
      </c>
      <c r="B7" s="1043">
        <v>2</v>
      </c>
      <c r="C7" s="1044">
        <v>5423.02</v>
      </c>
      <c r="D7" s="948">
        <v>1</v>
      </c>
      <c r="E7" s="949">
        <v>5196.91</v>
      </c>
      <c r="F7" s="944"/>
      <c r="G7" s="945">
        <f>D7-B7</f>
        <v>-1</v>
      </c>
      <c r="H7" s="946">
        <f t="shared" ref="H7:H10" si="0">(D7-B7)/B7</f>
        <v>-0.5</v>
      </c>
      <c r="I7" s="947">
        <f>E7-C7</f>
        <v>-226.11000000000058</v>
      </c>
      <c r="J7" s="946">
        <f>(E7-C7)/C7</f>
        <v>-4.1694480197380902E-2</v>
      </c>
    </row>
    <row r="8" spans="1:10" ht="18" customHeight="1">
      <c r="A8" s="937" t="s">
        <v>358</v>
      </c>
      <c r="B8" s="1043">
        <v>8</v>
      </c>
      <c r="C8" s="1044">
        <v>10416.91</v>
      </c>
      <c r="D8" s="948">
        <v>5</v>
      </c>
      <c r="E8" s="949">
        <v>25664.12</v>
      </c>
      <c r="F8" s="944"/>
      <c r="G8" s="945">
        <f>D8-B8</f>
        <v>-3</v>
      </c>
      <c r="H8" s="946">
        <f t="shared" si="0"/>
        <v>-0.375</v>
      </c>
      <c r="I8" s="947">
        <f>E8-C8</f>
        <v>15247.21</v>
      </c>
      <c r="J8" s="946">
        <f t="shared" ref="J8:J9" si="1">(E8-C8)/C8</f>
        <v>1.4636979680154671</v>
      </c>
    </row>
    <row r="9" spans="1:10" ht="18" customHeight="1" thickBot="1">
      <c r="A9" s="950" t="s">
        <v>359</v>
      </c>
      <c r="B9" s="1045">
        <v>2</v>
      </c>
      <c r="C9" s="1046">
        <v>3145.92</v>
      </c>
      <c r="D9" s="951">
        <v>3</v>
      </c>
      <c r="E9" s="952">
        <v>42532.94</v>
      </c>
      <c r="F9" s="944"/>
      <c r="G9" s="953">
        <f>D9-B9</f>
        <v>1</v>
      </c>
      <c r="H9" s="954">
        <f t="shared" si="0"/>
        <v>0.5</v>
      </c>
      <c r="I9" s="947">
        <f>E9-C9</f>
        <v>39387.020000000004</v>
      </c>
      <c r="J9" s="946">
        <f t="shared" si="1"/>
        <v>12.520032295799004</v>
      </c>
    </row>
    <row r="10" spans="1:10" ht="18" customHeight="1" thickBot="1">
      <c r="A10" s="627" t="s">
        <v>328</v>
      </c>
      <c r="B10" s="628">
        <f>SUM(B6:B9)</f>
        <v>20</v>
      </c>
      <c r="C10" s="629">
        <f>SUM(C6:C9)</f>
        <v>23486.83</v>
      </c>
      <c r="D10" s="628">
        <f>SUM(D6:D9)</f>
        <v>13</v>
      </c>
      <c r="E10" s="629">
        <f>SUM(E6:E9)</f>
        <v>74380</v>
      </c>
      <c r="G10" s="597">
        <f>D10-B10</f>
        <v>-7</v>
      </c>
      <c r="H10" s="506">
        <f t="shared" si="0"/>
        <v>-0.35</v>
      </c>
      <c r="I10" s="630">
        <f>E10-C10</f>
        <v>50893.17</v>
      </c>
      <c r="J10" s="506">
        <f>(E10-C10)/C10</f>
        <v>2.1668811840508062</v>
      </c>
    </row>
    <row r="11" spans="1:10" ht="18" customHeight="1"/>
  </sheetData>
  <mergeCells count="5">
    <mergeCell ref="G3:J3"/>
    <mergeCell ref="B4:C4"/>
    <mergeCell ref="D4:E4"/>
    <mergeCell ref="G4:H4"/>
    <mergeCell ref="I4:J4"/>
  </mergeCells>
  <printOptions horizontalCentered="1"/>
  <pageMargins left="0" right="0" top="0.35433070866141736" bottom="0.31496062992125984" header="0" footer="0.19685039370078741"/>
  <pageSetup paperSize="9" scale="84"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zoomScaleNormal="100" workbookViewId="0">
      <selection activeCell="N28" sqref="N28"/>
    </sheetView>
  </sheetViews>
  <sheetFormatPr baseColWidth="10" defaultRowHeight="13.2"/>
  <cols>
    <col min="1" max="1" width="30.6640625" style="42" customWidth="1"/>
    <col min="2" max="3" width="20.6640625" style="42" customWidth="1"/>
    <col min="4" max="4" width="21.44140625" style="42" customWidth="1"/>
    <col min="5" max="256" width="11.44140625" style="42"/>
    <col min="257" max="257" width="30.6640625" style="42" customWidth="1"/>
    <col min="258" max="259" width="20.6640625" style="42" customWidth="1"/>
    <col min="260" max="260" width="21.44140625" style="42" customWidth="1"/>
    <col min="261" max="512" width="11.44140625" style="42"/>
    <col min="513" max="513" width="30.6640625" style="42" customWidth="1"/>
    <col min="514" max="515" width="20.6640625" style="42" customWidth="1"/>
    <col min="516" max="516" width="21.44140625" style="42" customWidth="1"/>
    <col min="517" max="768" width="11.44140625" style="42"/>
    <col min="769" max="769" width="30.6640625" style="42" customWidth="1"/>
    <col min="770" max="771" width="20.6640625" style="42" customWidth="1"/>
    <col min="772" max="772" width="21.44140625" style="42" customWidth="1"/>
    <col min="773" max="1024" width="11.44140625" style="42"/>
    <col min="1025" max="1025" width="30.6640625" style="42" customWidth="1"/>
    <col min="1026" max="1027" width="20.6640625" style="42" customWidth="1"/>
    <col min="1028" max="1028" width="21.44140625" style="42" customWidth="1"/>
    <col min="1029" max="1280" width="11.44140625" style="42"/>
    <col min="1281" max="1281" width="30.6640625" style="42" customWidth="1"/>
    <col min="1282" max="1283" width="20.6640625" style="42" customWidth="1"/>
    <col min="1284" max="1284" width="21.44140625" style="42" customWidth="1"/>
    <col min="1285" max="1536" width="11.44140625" style="42"/>
    <col min="1537" max="1537" width="30.6640625" style="42" customWidth="1"/>
    <col min="1538" max="1539" width="20.6640625" style="42" customWidth="1"/>
    <col min="1540" max="1540" width="21.44140625" style="42" customWidth="1"/>
    <col min="1541" max="1792" width="11.44140625" style="42"/>
    <col min="1793" max="1793" width="30.6640625" style="42" customWidth="1"/>
    <col min="1794" max="1795" width="20.6640625" style="42" customWidth="1"/>
    <col min="1796" max="1796" width="21.44140625" style="42" customWidth="1"/>
    <col min="1797" max="2048" width="11.44140625" style="42"/>
    <col min="2049" max="2049" width="30.6640625" style="42" customWidth="1"/>
    <col min="2050" max="2051" width="20.6640625" style="42" customWidth="1"/>
    <col min="2052" max="2052" width="21.44140625" style="42" customWidth="1"/>
    <col min="2053" max="2304" width="11.44140625" style="42"/>
    <col min="2305" max="2305" width="30.6640625" style="42" customWidth="1"/>
    <col min="2306" max="2307" width="20.6640625" style="42" customWidth="1"/>
    <col min="2308" max="2308" width="21.44140625" style="42" customWidth="1"/>
    <col min="2309" max="2560" width="11.44140625" style="42"/>
    <col min="2561" max="2561" width="30.6640625" style="42" customWidth="1"/>
    <col min="2562" max="2563" width="20.6640625" style="42" customWidth="1"/>
    <col min="2564" max="2564" width="21.44140625" style="42" customWidth="1"/>
    <col min="2565" max="2816" width="11.44140625" style="42"/>
    <col min="2817" max="2817" width="30.6640625" style="42" customWidth="1"/>
    <col min="2818" max="2819" width="20.6640625" style="42" customWidth="1"/>
    <col min="2820" max="2820" width="21.44140625" style="42" customWidth="1"/>
    <col min="2821" max="3072" width="11.44140625" style="42"/>
    <col min="3073" max="3073" width="30.6640625" style="42" customWidth="1"/>
    <col min="3074" max="3075" width="20.6640625" style="42" customWidth="1"/>
    <col min="3076" max="3076" width="21.44140625" style="42" customWidth="1"/>
    <col min="3077" max="3328" width="11.44140625" style="42"/>
    <col min="3329" max="3329" width="30.6640625" style="42" customWidth="1"/>
    <col min="3330" max="3331" width="20.6640625" style="42" customWidth="1"/>
    <col min="3332" max="3332" width="21.44140625" style="42" customWidth="1"/>
    <col min="3333" max="3584" width="11.44140625" style="42"/>
    <col min="3585" max="3585" width="30.6640625" style="42" customWidth="1"/>
    <col min="3586" max="3587" width="20.6640625" style="42" customWidth="1"/>
    <col min="3588" max="3588" width="21.44140625" style="42" customWidth="1"/>
    <col min="3589" max="3840" width="11.44140625" style="42"/>
    <col min="3841" max="3841" width="30.6640625" style="42" customWidth="1"/>
    <col min="3842" max="3843" width="20.6640625" style="42" customWidth="1"/>
    <col min="3844" max="3844" width="21.44140625" style="42" customWidth="1"/>
    <col min="3845" max="4096" width="11.44140625" style="42"/>
    <col min="4097" max="4097" width="30.6640625" style="42" customWidth="1"/>
    <col min="4098" max="4099" width="20.6640625" style="42" customWidth="1"/>
    <col min="4100" max="4100" width="21.44140625" style="42" customWidth="1"/>
    <col min="4101" max="4352" width="11.44140625" style="42"/>
    <col min="4353" max="4353" width="30.6640625" style="42" customWidth="1"/>
    <col min="4354" max="4355" width="20.6640625" style="42" customWidth="1"/>
    <col min="4356" max="4356" width="21.44140625" style="42" customWidth="1"/>
    <col min="4357" max="4608" width="11.44140625" style="42"/>
    <col min="4609" max="4609" width="30.6640625" style="42" customWidth="1"/>
    <col min="4610" max="4611" width="20.6640625" style="42" customWidth="1"/>
    <col min="4612" max="4612" width="21.44140625" style="42" customWidth="1"/>
    <col min="4613" max="4864" width="11.44140625" style="42"/>
    <col min="4865" max="4865" width="30.6640625" style="42" customWidth="1"/>
    <col min="4866" max="4867" width="20.6640625" style="42" customWidth="1"/>
    <col min="4868" max="4868" width="21.44140625" style="42" customWidth="1"/>
    <col min="4869" max="5120" width="11.44140625" style="42"/>
    <col min="5121" max="5121" width="30.6640625" style="42" customWidth="1"/>
    <col min="5122" max="5123" width="20.6640625" style="42" customWidth="1"/>
    <col min="5124" max="5124" width="21.44140625" style="42" customWidth="1"/>
    <col min="5125" max="5376" width="11.44140625" style="42"/>
    <col min="5377" max="5377" width="30.6640625" style="42" customWidth="1"/>
    <col min="5378" max="5379" width="20.6640625" style="42" customWidth="1"/>
    <col min="5380" max="5380" width="21.44140625" style="42" customWidth="1"/>
    <col min="5381" max="5632" width="11.44140625" style="42"/>
    <col min="5633" max="5633" width="30.6640625" style="42" customWidth="1"/>
    <col min="5634" max="5635" width="20.6640625" style="42" customWidth="1"/>
    <col min="5636" max="5636" width="21.44140625" style="42" customWidth="1"/>
    <col min="5637" max="5888" width="11.44140625" style="42"/>
    <col min="5889" max="5889" width="30.6640625" style="42" customWidth="1"/>
    <col min="5890" max="5891" width="20.6640625" style="42" customWidth="1"/>
    <col min="5892" max="5892" width="21.44140625" style="42" customWidth="1"/>
    <col min="5893" max="6144" width="11.44140625" style="42"/>
    <col min="6145" max="6145" width="30.6640625" style="42" customWidth="1"/>
    <col min="6146" max="6147" width="20.6640625" style="42" customWidth="1"/>
    <col min="6148" max="6148" width="21.44140625" style="42" customWidth="1"/>
    <col min="6149" max="6400" width="11.44140625" style="42"/>
    <col min="6401" max="6401" width="30.6640625" style="42" customWidth="1"/>
    <col min="6402" max="6403" width="20.6640625" style="42" customWidth="1"/>
    <col min="6404" max="6404" width="21.44140625" style="42" customWidth="1"/>
    <col min="6405" max="6656" width="11.44140625" style="42"/>
    <col min="6657" max="6657" width="30.6640625" style="42" customWidth="1"/>
    <col min="6658" max="6659" width="20.6640625" style="42" customWidth="1"/>
    <col min="6660" max="6660" width="21.44140625" style="42" customWidth="1"/>
    <col min="6661" max="6912" width="11.44140625" style="42"/>
    <col min="6913" max="6913" width="30.6640625" style="42" customWidth="1"/>
    <col min="6914" max="6915" width="20.6640625" style="42" customWidth="1"/>
    <col min="6916" max="6916" width="21.44140625" style="42" customWidth="1"/>
    <col min="6917" max="7168" width="11.44140625" style="42"/>
    <col min="7169" max="7169" width="30.6640625" style="42" customWidth="1"/>
    <col min="7170" max="7171" width="20.6640625" style="42" customWidth="1"/>
    <col min="7172" max="7172" width="21.44140625" style="42" customWidth="1"/>
    <col min="7173" max="7424" width="11.44140625" style="42"/>
    <col min="7425" max="7425" width="30.6640625" style="42" customWidth="1"/>
    <col min="7426" max="7427" width="20.6640625" style="42" customWidth="1"/>
    <col min="7428" max="7428" width="21.44140625" style="42" customWidth="1"/>
    <col min="7429" max="7680" width="11.44140625" style="42"/>
    <col min="7681" max="7681" width="30.6640625" style="42" customWidth="1"/>
    <col min="7682" max="7683" width="20.6640625" style="42" customWidth="1"/>
    <col min="7684" max="7684" width="21.44140625" style="42" customWidth="1"/>
    <col min="7685" max="7936" width="11.44140625" style="42"/>
    <col min="7937" max="7937" width="30.6640625" style="42" customWidth="1"/>
    <col min="7938" max="7939" width="20.6640625" style="42" customWidth="1"/>
    <col min="7940" max="7940" width="21.44140625" style="42" customWidth="1"/>
    <col min="7941" max="8192" width="11.44140625" style="42"/>
    <col min="8193" max="8193" width="30.6640625" style="42" customWidth="1"/>
    <col min="8194" max="8195" width="20.6640625" style="42" customWidth="1"/>
    <col min="8196" max="8196" width="21.44140625" style="42" customWidth="1"/>
    <col min="8197" max="8448" width="11.44140625" style="42"/>
    <col min="8449" max="8449" width="30.6640625" style="42" customWidth="1"/>
    <col min="8450" max="8451" width="20.6640625" style="42" customWidth="1"/>
    <col min="8452" max="8452" width="21.44140625" style="42" customWidth="1"/>
    <col min="8453" max="8704" width="11.44140625" style="42"/>
    <col min="8705" max="8705" width="30.6640625" style="42" customWidth="1"/>
    <col min="8706" max="8707" width="20.6640625" style="42" customWidth="1"/>
    <col min="8708" max="8708" width="21.44140625" style="42" customWidth="1"/>
    <col min="8709" max="8960" width="11.44140625" style="42"/>
    <col min="8961" max="8961" width="30.6640625" style="42" customWidth="1"/>
    <col min="8962" max="8963" width="20.6640625" style="42" customWidth="1"/>
    <col min="8964" max="8964" width="21.44140625" style="42" customWidth="1"/>
    <col min="8965" max="9216" width="11.44140625" style="42"/>
    <col min="9217" max="9217" width="30.6640625" style="42" customWidth="1"/>
    <col min="9218" max="9219" width="20.6640625" style="42" customWidth="1"/>
    <col min="9220" max="9220" width="21.44140625" style="42" customWidth="1"/>
    <col min="9221" max="9472" width="11.44140625" style="42"/>
    <col min="9473" max="9473" width="30.6640625" style="42" customWidth="1"/>
    <col min="9474" max="9475" width="20.6640625" style="42" customWidth="1"/>
    <col min="9476" max="9476" width="21.44140625" style="42" customWidth="1"/>
    <col min="9477" max="9728" width="11.44140625" style="42"/>
    <col min="9729" max="9729" width="30.6640625" style="42" customWidth="1"/>
    <col min="9730" max="9731" width="20.6640625" style="42" customWidth="1"/>
    <col min="9732" max="9732" width="21.44140625" style="42" customWidth="1"/>
    <col min="9733" max="9984" width="11.44140625" style="42"/>
    <col min="9985" max="9985" width="30.6640625" style="42" customWidth="1"/>
    <col min="9986" max="9987" width="20.6640625" style="42" customWidth="1"/>
    <col min="9988" max="9988" width="21.44140625" style="42" customWidth="1"/>
    <col min="9989" max="10240" width="11.44140625" style="42"/>
    <col min="10241" max="10241" width="30.6640625" style="42" customWidth="1"/>
    <col min="10242" max="10243" width="20.6640625" style="42" customWidth="1"/>
    <col min="10244" max="10244" width="21.44140625" style="42" customWidth="1"/>
    <col min="10245" max="10496" width="11.44140625" style="42"/>
    <col min="10497" max="10497" width="30.6640625" style="42" customWidth="1"/>
    <col min="10498" max="10499" width="20.6640625" style="42" customWidth="1"/>
    <col min="10500" max="10500" width="21.44140625" style="42" customWidth="1"/>
    <col min="10501" max="10752" width="11.44140625" style="42"/>
    <col min="10753" max="10753" width="30.6640625" style="42" customWidth="1"/>
    <col min="10754" max="10755" width="20.6640625" style="42" customWidth="1"/>
    <col min="10756" max="10756" width="21.44140625" style="42" customWidth="1"/>
    <col min="10757" max="11008" width="11.44140625" style="42"/>
    <col min="11009" max="11009" width="30.6640625" style="42" customWidth="1"/>
    <col min="11010" max="11011" width="20.6640625" style="42" customWidth="1"/>
    <col min="11012" max="11012" width="21.44140625" style="42" customWidth="1"/>
    <col min="11013" max="11264" width="11.44140625" style="42"/>
    <col min="11265" max="11265" width="30.6640625" style="42" customWidth="1"/>
    <col min="11266" max="11267" width="20.6640625" style="42" customWidth="1"/>
    <col min="11268" max="11268" width="21.44140625" style="42" customWidth="1"/>
    <col min="11269" max="11520" width="11.44140625" style="42"/>
    <col min="11521" max="11521" width="30.6640625" style="42" customWidth="1"/>
    <col min="11522" max="11523" width="20.6640625" style="42" customWidth="1"/>
    <col min="11524" max="11524" width="21.44140625" style="42" customWidth="1"/>
    <col min="11525" max="11776" width="11.44140625" style="42"/>
    <col min="11777" max="11777" width="30.6640625" style="42" customWidth="1"/>
    <col min="11778" max="11779" width="20.6640625" style="42" customWidth="1"/>
    <col min="11780" max="11780" width="21.44140625" style="42" customWidth="1"/>
    <col min="11781" max="12032" width="11.44140625" style="42"/>
    <col min="12033" max="12033" width="30.6640625" style="42" customWidth="1"/>
    <col min="12034" max="12035" width="20.6640625" style="42" customWidth="1"/>
    <col min="12036" max="12036" width="21.44140625" style="42" customWidth="1"/>
    <col min="12037" max="12288" width="11.44140625" style="42"/>
    <col min="12289" max="12289" width="30.6640625" style="42" customWidth="1"/>
    <col min="12290" max="12291" width="20.6640625" style="42" customWidth="1"/>
    <col min="12292" max="12292" width="21.44140625" style="42" customWidth="1"/>
    <col min="12293" max="12544" width="11.44140625" style="42"/>
    <col min="12545" max="12545" width="30.6640625" style="42" customWidth="1"/>
    <col min="12546" max="12547" width="20.6640625" style="42" customWidth="1"/>
    <col min="12548" max="12548" width="21.44140625" style="42" customWidth="1"/>
    <col min="12549" max="12800" width="11.44140625" style="42"/>
    <col min="12801" max="12801" width="30.6640625" style="42" customWidth="1"/>
    <col min="12802" max="12803" width="20.6640625" style="42" customWidth="1"/>
    <col min="12804" max="12804" width="21.44140625" style="42" customWidth="1"/>
    <col min="12805" max="13056" width="11.44140625" style="42"/>
    <col min="13057" max="13057" width="30.6640625" style="42" customWidth="1"/>
    <col min="13058" max="13059" width="20.6640625" style="42" customWidth="1"/>
    <col min="13060" max="13060" width="21.44140625" style="42" customWidth="1"/>
    <col min="13061" max="13312" width="11.44140625" style="42"/>
    <col min="13313" max="13313" width="30.6640625" style="42" customWidth="1"/>
    <col min="13314" max="13315" width="20.6640625" style="42" customWidth="1"/>
    <col min="13316" max="13316" width="21.44140625" style="42" customWidth="1"/>
    <col min="13317" max="13568" width="11.44140625" style="42"/>
    <col min="13569" max="13569" width="30.6640625" style="42" customWidth="1"/>
    <col min="13570" max="13571" width="20.6640625" style="42" customWidth="1"/>
    <col min="13572" max="13572" width="21.44140625" style="42" customWidth="1"/>
    <col min="13573" max="13824" width="11.44140625" style="42"/>
    <col min="13825" max="13825" width="30.6640625" style="42" customWidth="1"/>
    <col min="13826" max="13827" width="20.6640625" style="42" customWidth="1"/>
    <col min="13828" max="13828" width="21.44140625" style="42" customWidth="1"/>
    <col min="13829" max="14080" width="11.44140625" style="42"/>
    <col min="14081" max="14081" width="30.6640625" style="42" customWidth="1"/>
    <col min="14082" max="14083" width="20.6640625" style="42" customWidth="1"/>
    <col min="14084" max="14084" width="21.44140625" style="42" customWidth="1"/>
    <col min="14085" max="14336" width="11.44140625" style="42"/>
    <col min="14337" max="14337" width="30.6640625" style="42" customWidth="1"/>
    <col min="14338" max="14339" width="20.6640625" style="42" customWidth="1"/>
    <col min="14340" max="14340" width="21.44140625" style="42" customWidth="1"/>
    <col min="14341" max="14592" width="11.44140625" style="42"/>
    <col min="14593" max="14593" width="30.6640625" style="42" customWidth="1"/>
    <col min="14594" max="14595" width="20.6640625" style="42" customWidth="1"/>
    <col min="14596" max="14596" width="21.44140625" style="42" customWidth="1"/>
    <col min="14597" max="14848" width="11.44140625" style="42"/>
    <col min="14849" max="14849" width="30.6640625" style="42" customWidth="1"/>
    <col min="14850" max="14851" width="20.6640625" style="42" customWidth="1"/>
    <col min="14852" max="14852" width="21.44140625" style="42" customWidth="1"/>
    <col min="14853" max="15104" width="11.44140625" style="42"/>
    <col min="15105" max="15105" width="30.6640625" style="42" customWidth="1"/>
    <col min="15106" max="15107" width="20.6640625" style="42" customWidth="1"/>
    <col min="15108" max="15108" width="21.44140625" style="42" customWidth="1"/>
    <col min="15109" max="15360" width="11.44140625" style="42"/>
    <col min="15361" max="15361" width="30.6640625" style="42" customWidth="1"/>
    <col min="15362" max="15363" width="20.6640625" style="42" customWidth="1"/>
    <col min="15364" max="15364" width="21.44140625" style="42" customWidth="1"/>
    <col min="15365" max="15616" width="11.44140625" style="42"/>
    <col min="15617" max="15617" width="30.6640625" style="42" customWidth="1"/>
    <col min="15618" max="15619" width="20.6640625" style="42" customWidth="1"/>
    <col min="15620" max="15620" width="21.44140625" style="42" customWidth="1"/>
    <col min="15621" max="15872" width="11.44140625" style="42"/>
    <col min="15873" max="15873" width="30.6640625" style="42" customWidth="1"/>
    <col min="15874" max="15875" width="20.6640625" style="42" customWidth="1"/>
    <col min="15876" max="15876" width="21.44140625" style="42" customWidth="1"/>
    <col min="15877" max="16128" width="11.44140625" style="42"/>
    <col min="16129" max="16129" width="30.6640625" style="42" customWidth="1"/>
    <col min="16130" max="16131" width="20.6640625" style="42" customWidth="1"/>
    <col min="16132" max="16132" width="21.44140625" style="42" customWidth="1"/>
    <col min="16133" max="16384" width="11.44140625" style="42"/>
  </cols>
  <sheetData>
    <row r="1" spans="1:7" s="78" customFormat="1" ht="53.4" customHeight="1">
      <c r="A1" s="81" t="s">
        <v>360</v>
      </c>
      <c r="B1" s="81"/>
      <c r="C1" s="81"/>
      <c r="D1" s="81"/>
      <c r="E1" s="80"/>
      <c r="F1" s="80"/>
      <c r="G1" s="80"/>
    </row>
    <row r="13" spans="1:7" s="125" customFormat="1"/>
    <row r="14" spans="1:7" ht="18" customHeight="1"/>
    <row r="15" spans="1:7" ht="18" customHeight="1"/>
    <row r="16" spans="1:7" ht="18" customHeight="1"/>
    <row r="29" spans="1:4">
      <c r="A29" s="807"/>
    </row>
    <row r="30" spans="1:4" ht="13.8" thickBot="1"/>
    <row r="31" spans="1:4" ht="18" customHeight="1" thickBot="1">
      <c r="A31" s="123"/>
      <c r="B31" s="298" t="s">
        <v>361</v>
      </c>
      <c r="C31" s="955" t="s">
        <v>362</v>
      </c>
      <c r="D31" s="124" t="s">
        <v>363</v>
      </c>
    </row>
    <row r="32" spans="1:4" ht="21" customHeight="1" thickBot="1">
      <c r="A32" s="230" t="s">
        <v>364</v>
      </c>
      <c r="B32" s="956">
        <v>134</v>
      </c>
      <c r="C32" s="957">
        <v>59</v>
      </c>
      <c r="D32" s="958">
        <f>SUM(B32:C32)</f>
        <v>193</v>
      </c>
    </row>
    <row r="33" spans="1:4" ht="21" customHeight="1" thickBot="1">
      <c r="A33" s="232" t="s">
        <v>365</v>
      </c>
      <c r="B33" s="959">
        <v>60</v>
      </c>
      <c r="C33" s="960">
        <v>14</v>
      </c>
      <c r="D33" s="958">
        <f>SUM(B33:C33)</f>
        <v>74</v>
      </c>
    </row>
    <row r="34" spans="1:4" ht="21" customHeight="1" thickBot="1">
      <c r="A34" s="779" t="s">
        <v>366</v>
      </c>
      <c r="B34" s="775">
        <f>SUM(B32:B33)</f>
        <v>194</v>
      </c>
      <c r="C34" s="961">
        <f>SUM(C32:C33)</f>
        <v>73</v>
      </c>
      <c r="D34" s="962">
        <f>SUM(D32:D33)</f>
        <v>267</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Normal="100" workbookViewId="0">
      <selection activeCell="J30" sqref="J30"/>
    </sheetView>
  </sheetViews>
  <sheetFormatPr baseColWidth="10" defaultColWidth="11.5546875" defaultRowHeight="13.2"/>
  <cols>
    <col min="1" max="1" width="35" style="12" customWidth="1"/>
    <col min="2" max="2" width="12.6640625" style="12" customWidth="1"/>
    <col min="3" max="3" width="10.6640625" style="12" customWidth="1"/>
    <col min="4" max="4" width="12.6640625" style="12" customWidth="1"/>
    <col min="5" max="5" width="10.6640625" style="12" customWidth="1"/>
    <col min="6" max="6" width="2.33203125" style="13" customWidth="1"/>
    <col min="7" max="7" width="12.6640625" style="12" customWidth="1"/>
    <col min="8" max="16384" width="11.5546875" style="12"/>
  </cols>
  <sheetData>
    <row r="1" spans="1:8" s="349" customFormat="1" ht="45" customHeight="1">
      <c r="A1" s="347" t="s">
        <v>44</v>
      </c>
      <c r="B1" s="347"/>
      <c r="C1" s="347"/>
      <c r="D1" s="347"/>
      <c r="E1" s="347"/>
      <c r="F1" s="347"/>
      <c r="G1" s="347"/>
      <c r="H1" s="347"/>
    </row>
    <row r="2" spans="1:8" ht="15" customHeight="1" thickBot="1">
      <c r="A2"/>
    </row>
    <row r="3" spans="1:8" ht="19.95" customHeight="1" thickBot="1">
      <c r="A3" s="14"/>
      <c r="B3" s="1120">
        <v>2019</v>
      </c>
      <c r="C3" s="1121"/>
      <c r="D3" s="1120">
        <v>2020</v>
      </c>
      <c r="E3" s="1121"/>
      <c r="F3" s="359"/>
      <c r="G3" s="1122" t="s">
        <v>2</v>
      </c>
      <c r="H3" s="1123"/>
    </row>
    <row r="4" spans="1:8" ht="40.200000000000003" thickBot="1">
      <c r="B4" s="360" t="s">
        <v>5</v>
      </c>
      <c r="C4" s="361" t="s">
        <v>45</v>
      </c>
      <c r="D4" s="360" t="s">
        <v>5</v>
      </c>
      <c r="E4" s="361" t="s">
        <v>45</v>
      </c>
      <c r="F4" s="362"/>
      <c r="G4" s="363" t="s">
        <v>5</v>
      </c>
      <c r="H4" s="364" t="s">
        <v>6</v>
      </c>
    </row>
    <row r="5" spans="1:8" ht="19.95" customHeight="1">
      <c r="A5" s="365" t="s">
        <v>46</v>
      </c>
      <c r="B5" s="1074">
        <v>16718.03</v>
      </c>
      <c r="C5" s="366">
        <f>B5/$B$9</f>
        <v>0.62306406240915668</v>
      </c>
      <c r="D5" s="1074">
        <v>17356.560000000001</v>
      </c>
      <c r="E5" s="366">
        <f>D5/$D$9</f>
        <v>0.58693003496239826</v>
      </c>
      <c r="F5" s="367"/>
      <c r="G5" s="368">
        <f>D5-B5</f>
        <v>638.53000000000247</v>
      </c>
      <c r="H5" s="369">
        <f>D5/B5-1</f>
        <v>3.8194093442827981E-2</v>
      </c>
    </row>
    <row r="6" spans="1:8" ht="19.95" customHeight="1">
      <c r="A6" s="370" t="s">
        <v>47</v>
      </c>
      <c r="B6" s="368">
        <v>6859.08</v>
      </c>
      <c r="C6" s="369">
        <f t="shared" ref="C6:C8" si="0">B6/$B$9</f>
        <v>0.25563097142363062</v>
      </c>
      <c r="D6" s="368">
        <v>8510.48</v>
      </c>
      <c r="E6" s="369">
        <f>D6/$D$9</f>
        <v>0.28779068686115167</v>
      </c>
      <c r="F6" s="367"/>
      <c r="G6" s="368">
        <f>D6-B6</f>
        <v>1651.3999999999996</v>
      </c>
      <c r="H6" s="369">
        <f>D6/B6-1</f>
        <v>0.24076115164132794</v>
      </c>
    </row>
    <row r="7" spans="1:8" ht="19.95" customHeight="1">
      <c r="A7" s="370" t="s">
        <v>48</v>
      </c>
      <c r="B7" s="368">
        <v>1686.22</v>
      </c>
      <c r="C7" s="369">
        <f t="shared" si="0"/>
        <v>6.28437132434604E-2</v>
      </c>
      <c r="D7" s="368">
        <v>2037.8</v>
      </c>
      <c r="E7" s="369">
        <f>D7/$D$9</f>
        <v>6.8910315479932385E-2</v>
      </c>
      <c r="F7" s="367"/>
      <c r="G7" s="368">
        <f>D7-B7</f>
        <v>351.57999999999993</v>
      </c>
      <c r="H7" s="369">
        <f>D7/B7-1</f>
        <v>0.20850185622279405</v>
      </c>
    </row>
    <row r="8" spans="1:8" ht="19.95" customHeight="1" thickBot="1">
      <c r="A8" s="371" t="s">
        <v>49</v>
      </c>
      <c r="B8" s="1075">
        <v>1568.63</v>
      </c>
      <c r="C8" s="372">
        <f t="shared" si="0"/>
        <v>5.8461252923752122E-2</v>
      </c>
      <c r="D8" s="1075">
        <v>1666.93</v>
      </c>
      <c r="E8" s="372">
        <f>D8/$D$9</f>
        <v>5.6368962696517658E-2</v>
      </c>
      <c r="F8" s="367"/>
      <c r="G8" s="373">
        <f>D8-B8</f>
        <v>98.299999999999955</v>
      </c>
      <c r="H8" s="374">
        <f>D8/B8-1</f>
        <v>6.2666148167509261E-2</v>
      </c>
    </row>
    <row r="9" spans="1:8" ht="19.95" customHeight="1" thickBot="1">
      <c r="A9" s="375" t="s">
        <v>50</v>
      </c>
      <c r="B9" s="377">
        <f>SUM(B5:B8)</f>
        <v>26831.960000000003</v>
      </c>
      <c r="C9" s="376">
        <f>B9/$B$9</f>
        <v>1</v>
      </c>
      <c r="D9" s="377">
        <f>SUM(D5:D8)</f>
        <v>29571.77</v>
      </c>
      <c r="E9" s="376">
        <f>D9/$D$9</f>
        <v>1</v>
      </c>
      <c r="F9" s="15"/>
      <c r="G9" s="377">
        <f>D9-B9</f>
        <v>2739.8099999999977</v>
      </c>
      <c r="H9" s="376">
        <f>D9/B9-1</f>
        <v>0.1021099464966404</v>
      </c>
    </row>
    <row r="10" spans="1:8">
      <c r="B10" s="185"/>
      <c r="D10" s="185"/>
    </row>
    <row r="11" spans="1:8">
      <c r="A11" s="83"/>
    </row>
    <row r="12" spans="1:8" ht="19.95" customHeight="1"/>
  </sheetData>
  <mergeCells count="3">
    <mergeCell ref="B3:C3"/>
    <mergeCell ref="D3:E3"/>
    <mergeCell ref="G3:H3"/>
  </mergeCells>
  <printOptions horizontalCentered="1" verticalCentered="1"/>
  <pageMargins left="0" right="0" top="0.35433070866141736" bottom="0.31496062992125984" header="0" footer="0.19685039370078741"/>
  <pageSetup paperSize="9"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zoomScaleNormal="100" workbookViewId="0">
      <selection activeCell="A32" sqref="A32"/>
    </sheetView>
  </sheetViews>
  <sheetFormatPr baseColWidth="10" defaultRowHeight="13.2"/>
  <cols>
    <col min="1" max="1" width="43.6640625" style="42" customWidth="1"/>
    <col min="2" max="2" width="26.88671875" style="42" customWidth="1"/>
    <col min="3" max="3" width="13.33203125" style="42" customWidth="1"/>
    <col min="4" max="4" width="21" style="42" customWidth="1"/>
    <col min="5" max="256" width="11.44140625" style="42"/>
    <col min="257" max="257" width="43.6640625" style="42" customWidth="1"/>
    <col min="258" max="258" width="26.88671875" style="42" customWidth="1"/>
    <col min="259" max="259" width="13.33203125" style="42" customWidth="1"/>
    <col min="260" max="260" width="21" style="42" customWidth="1"/>
    <col min="261" max="512" width="11.44140625" style="42"/>
    <col min="513" max="513" width="43.6640625" style="42" customWidth="1"/>
    <col min="514" max="514" width="26.88671875" style="42" customWidth="1"/>
    <col min="515" max="515" width="13.33203125" style="42" customWidth="1"/>
    <col min="516" max="516" width="21" style="42" customWidth="1"/>
    <col min="517" max="768" width="11.44140625" style="42"/>
    <col min="769" max="769" width="43.6640625" style="42" customWidth="1"/>
    <col min="770" max="770" width="26.88671875" style="42" customWidth="1"/>
    <col min="771" max="771" width="13.33203125" style="42" customWidth="1"/>
    <col min="772" max="772" width="21" style="42" customWidth="1"/>
    <col min="773" max="1024" width="11.44140625" style="42"/>
    <col min="1025" max="1025" width="43.6640625" style="42" customWidth="1"/>
    <col min="1026" max="1026" width="26.88671875" style="42" customWidth="1"/>
    <col min="1027" max="1027" width="13.33203125" style="42" customWidth="1"/>
    <col min="1028" max="1028" width="21" style="42" customWidth="1"/>
    <col min="1029" max="1280" width="11.44140625" style="42"/>
    <col min="1281" max="1281" width="43.6640625" style="42" customWidth="1"/>
    <col min="1282" max="1282" width="26.88671875" style="42" customWidth="1"/>
    <col min="1283" max="1283" width="13.33203125" style="42" customWidth="1"/>
    <col min="1284" max="1284" width="21" style="42" customWidth="1"/>
    <col min="1285" max="1536" width="11.44140625" style="42"/>
    <col min="1537" max="1537" width="43.6640625" style="42" customWidth="1"/>
    <col min="1538" max="1538" width="26.88671875" style="42" customWidth="1"/>
    <col min="1539" max="1539" width="13.33203125" style="42" customWidth="1"/>
    <col min="1540" max="1540" width="21" style="42" customWidth="1"/>
    <col min="1541" max="1792" width="11.44140625" style="42"/>
    <col min="1793" max="1793" width="43.6640625" style="42" customWidth="1"/>
    <col min="1794" max="1794" width="26.88671875" style="42" customWidth="1"/>
    <col min="1795" max="1795" width="13.33203125" style="42" customWidth="1"/>
    <col min="1796" max="1796" width="21" style="42" customWidth="1"/>
    <col min="1797" max="2048" width="11.44140625" style="42"/>
    <col min="2049" max="2049" width="43.6640625" style="42" customWidth="1"/>
    <col min="2050" max="2050" width="26.88671875" style="42" customWidth="1"/>
    <col min="2051" max="2051" width="13.33203125" style="42" customWidth="1"/>
    <col min="2052" max="2052" width="21" style="42" customWidth="1"/>
    <col min="2053" max="2304" width="11.44140625" style="42"/>
    <col min="2305" max="2305" width="43.6640625" style="42" customWidth="1"/>
    <col min="2306" max="2306" width="26.88671875" style="42" customWidth="1"/>
    <col min="2307" max="2307" width="13.33203125" style="42" customWidth="1"/>
    <col min="2308" max="2308" width="21" style="42" customWidth="1"/>
    <col min="2309" max="2560" width="11.44140625" style="42"/>
    <col min="2561" max="2561" width="43.6640625" style="42" customWidth="1"/>
    <col min="2562" max="2562" width="26.88671875" style="42" customWidth="1"/>
    <col min="2563" max="2563" width="13.33203125" style="42" customWidth="1"/>
    <col min="2564" max="2564" width="21" style="42" customWidth="1"/>
    <col min="2565" max="2816" width="11.44140625" style="42"/>
    <col min="2817" max="2817" width="43.6640625" style="42" customWidth="1"/>
    <col min="2818" max="2818" width="26.88671875" style="42" customWidth="1"/>
    <col min="2819" max="2819" width="13.33203125" style="42" customWidth="1"/>
    <col min="2820" max="2820" width="21" style="42" customWidth="1"/>
    <col min="2821" max="3072" width="11.44140625" style="42"/>
    <col min="3073" max="3073" width="43.6640625" style="42" customWidth="1"/>
    <col min="3074" max="3074" width="26.88671875" style="42" customWidth="1"/>
    <col min="3075" max="3075" width="13.33203125" style="42" customWidth="1"/>
    <col min="3076" max="3076" width="21" style="42" customWidth="1"/>
    <col min="3077" max="3328" width="11.44140625" style="42"/>
    <col min="3329" max="3329" width="43.6640625" style="42" customWidth="1"/>
    <col min="3330" max="3330" width="26.88671875" style="42" customWidth="1"/>
    <col min="3331" max="3331" width="13.33203125" style="42" customWidth="1"/>
    <col min="3332" max="3332" width="21" style="42" customWidth="1"/>
    <col min="3333" max="3584" width="11.44140625" style="42"/>
    <col min="3585" max="3585" width="43.6640625" style="42" customWidth="1"/>
    <col min="3586" max="3586" width="26.88671875" style="42" customWidth="1"/>
    <col min="3587" max="3587" width="13.33203125" style="42" customWidth="1"/>
    <col min="3588" max="3588" width="21" style="42" customWidth="1"/>
    <col min="3589" max="3840" width="11.44140625" style="42"/>
    <col min="3841" max="3841" width="43.6640625" style="42" customWidth="1"/>
    <col min="3842" max="3842" width="26.88671875" style="42" customWidth="1"/>
    <col min="3843" max="3843" width="13.33203125" style="42" customWidth="1"/>
    <col min="3844" max="3844" width="21" style="42" customWidth="1"/>
    <col min="3845" max="4096" width="11.44140625" style="42"/>
    <col min="4097" max="4097" width="43.6640625" style="42" customWidth="1"/>
    <col min="4098" max="4098" width="26.88671875" style="42" customWidth="1"/>
    <col min="4099" max="4099" width="13.33203125" style="42" customWidth="1"/>
    <col min="4100" max="4100" width="21" style="42" customWidth="1"/>
    <col min="4101" max="4352" width="11.44140625" style="42"/>
    <col min="4353" max="4353" width="43.6640625" style="42" customWidth="1"/>
    <col min="4354" max="4354" width="26.88671875" style="42" customWidth="1"/>
    <col min="4355" max="4355" width="13.33203125" style="42" customWidth="1"/>
    <col min="4356" max="4356" width="21" style="42" customWidth="1"/>
    <col min="4357" max="4608" width="11.44140625" style="42"/>
    <col min="4609" max="4609" width="43.6640625" style="42" customWidth="1"/>
    <col min="4610" max="4610" width="26.88671875" style="42" customWidth="1"/>
    <col min="4611" max="4611" width="13.33203125" style="42" customWidth="1"/>
    <col min="4612" max="4612" width="21" style="42" customWidth="1"/>
    <col min="4613" max="4864" width="11.44140625" style="42"/>
    <col min="4865" max="4865" width="43.6640625" style="42" customWidth="1"/>
    <col min="4866" max="4866" width="26.88671875" style="42" customWidth="1"/>
    <col min="4867" max="4867" width="13.33203125" style="42" customWidth="1"/>
    <col min="4868" max="4868" width="21" style="42" customWidth="1"/>
    <col min="4869" max="5120" width="11.44140625" style="42"/>
    <col min="5121" max="5121" width="43.6640625" style="42" customWidth="1"/>
    <col min="5122" max="5122" width="26.88671875" style="42" customWidth="1"/>
    <col min="5123" max="5123" width="13.33203125" style="42" customWidth="1"/>
    <col min="5124" max="5124" width="21" style="42" customWidth="1"/>
    <col min="5125" max="5376" width="11.44140625" style="42"/>
    <col min="5377" max="5377" width="43.6640625" style="42" customWidth="1"/>
    <col min="5378" max="5378" width="26.88671875" style="42" customWidth="1"/>
    <col min="5379" max="5379" width="13.33203125" style="42" customWidth="1"/>
    <col min="5380" max="5380" width="21" style="42" customWidth="1"/>
    <col min="5381" max="5632" width="11.44140625" style="42"/>
    <col min="5633" max="5633" width="43.6640625" style="42" customWidth="1"/>
    <col min="5634" max="5634" width="26.88671875" style="42" customWidth="1"/>
    <col min="5635" max="5635" width="13.33203125" style="42" customWidth="1"/>
    <col min="5636" max="5636" width="21" style="42" customWidth="1"/>
    <col min="5637" max="5888" width="11.44140625" style="42"/>
    <col min="5889" max="5889" width="43.6640625" style="42" customWidth="1"/>
    <col min="5890" max="5890" width="26.88671875" style="42" customWidth="1"/>
    <col min="5891" max="5891" width="13.33203125" style="42" customWidth="1"/>
    <col min="5892" max="5892" width="21" style="42" customWidth="1"/>
    <col min="5893" max="6144" width="11.44140625" style="42"/>
    <col min="6145" max="6145" width="43.6640625" style="42" customWidth="1"/>
    <col min="6146" max="6146" width="26.88671875" style="42" customWidth="1"/>
    <col min="6147" max="6147" width="13.33203125" style="42" customWidth="1"/>
    <col min="6148" max="6148" width="21" style="42" customWidth="1"/>
    <col min="6149" max="6400" width="11.44140625" style="42"/>
    <col min="6401" max="6401" width="43.6640625" style="42" customWidth="1"/>
    <col min="6402" max="6402" width="26.88671875" style="42" customWidth="1"/>
    <col min="6403" max="6403" width="13.33203125" style="42" customWidth="1"/>
    <col min="6404" max="6404" width="21" style="42" customWidth="1"/>
    <col min="6405" max="6656" width="11.44140625" style="42"/>
    <col min="6657" max="6657" width="43.6640625" style="42" customWidth="1"/>
    <col min="6658" max="6658" width="26.88671875" style="42" customWidth="1"/>
    <col min="6659" max="6659" width="13.33203125" style="42" customWidth="1"/>
    <col min="6660" max="6660" width="21" style="42" customWidth="1"/>
    <col min="6661" max="6912" width="11.44140625" style="42"/>
    <col min="6913" max="6913" width="43.6640625" style="42" customWidth="1"/>
    <col min="6914" max="6914" width="26.88671875" style="42" customWidth="1"/>
    <col min="6915" max="6915" width="13.33203125" style="42" customWidth="1"/>
    <col min="6916" max="6916" width="21" style="42" customWidth="1"/>
    <col min="6917" max="7168" width="11.44140625" style="42"/>
    <col min="7169" max="7169" width="43.6640625" style="42" customWidth="1"/>
    <col min="7170" max="7170" width="26.88671875" style="42" customWidth="1"/>
    <col min="7171" max="7171" width="13.33203125" style="42" customWidth="1"/>
    <col min="7172" max="7172" width="21" style="42" customWidth="1"/>
    <col min="7173" max="7424" width="11.44140625" style="42"/>
    <col min="7425" max="7425" width="43.6640625" style="42" customWidth="1"/>
    <col min="7426" max="7426" width="26.88671875" style="42" customWidth="1"/>
    <col min="7427" max="7427" width="13.33203125" style="42" customWidth="1"/>
    <col min="7428" max="7428" width="21" style="42" customWidth="1"/>
    <col min="7429" max="7680" width="11.44140625" style="42"/>
    <col min="7681" max="7681" width="43.6640625" style="42" customWidth="1"/>
    <col min="7682" max="7682" width="26.88671875" style="42" customWidth="1"/>
    <col min="7683" max="7683" width="13.33203125" style="42" customWidth="1"/>
    <col min="7684" max="7684" width="21" style="42" customWidth="1"/>
    <col min="7685" max="7936" width="11.44140625" style="42"/>
    <col min="7937" max="7937" width="43.6640625" style="42" customWidth="1"/>
    <col min="7938" max="7938" width="26.88671875" style="42" customWidth="1"/>
    <col min="7939" max="7939" width="13.33203125" style="42" customWidth="1"/>
    <col min="7940" max="7940" width="21" style="42" customWidth="1"/>
    <col min="7941" max="8192" width="11.44140625" style="42"/>
    <col min="8193" max="8193" width="43.6640625" style="42" customWidth="1"/>
    <col min="8194" max="8194" width="26.88671875" style="42" customWidth="1"/>
    <col min="8195" max="8195" width="13.33203125" style="42" customWidth="1"/>
    <col min="8196" max="8196" width="21" style="42" customWidth="1"/>
    <col min="8197" max="8448" width="11.44140625" style="42"/>
    <col min="8449" max="8449" width="43.6640625" style="42" customWidth="1"/>
    <col min="8450" max="8450" width="26.88671875" style="42" customWidth="1"/>
    <col min="8451" max="8451" width="13.33203125" style="42" customWidth="1"/>
    <col min="8452" max="8452" width="21" style="42" customWidth="1"/>
    <col min="8453" max="8704" width="11.44140625" style="42"/>
    <col min="8705" max="8705" width="43.6640625" style="42" customWidth="1"/>
    <col min="8706" max="8706" width="26.88671875" style="42" customWidth="1"/>
    <col min="8707" max="8707" width="13.33203125" style="42" customWidth="1"/>
    <col min="8708" max="8708" width="21" style="42" customWidth="1"/>
    <col min="8709" max="8960" width="11.44140625" style="42"/>
    <col min="8961" max="8961" width="43.6640625" style="42" customWidth="1"/>
    <col min="8962" max="8962" width="26.88671875" style="42" customWidth="1"/>
    <col min="8963" max="8963" width="13.33203125" style="42" customWidth="1"/>
    <col min="8964" max="8964" width="21" style="42" customWidth="1"/>
    <col min="8965" max="9216" width="11.44140625" style="42"/>
    <col min="9217" max="9217" width="43.6640625" style="42" customWidth="1"/>
    <col min="9218" max="9218" width="26.88671875" style="42" customWidth="1"/>
    <col min="9219" max="9219" width="13.33203125" style="42" customWidth="1"/>
    <col min="9220" max="9220" width="21" style="42" customWidth="1"/>
    <col min="9221" max="9472" width="11.44140625" style="42"/>
    <col min="9473" max="9473" width="43.6640625" style="42" customWidth="1"/>
    <col min="9474" max="9474" width="26.88671875" style="42" customWidth="1"/>
    <col min="9475" max="9475" width="13.33203125" style="42" customWidth="1"/>
    <col min="9476" max="9476" width="21" style="42" customWidth="1"/>
    <col min="9477" max="9728" width="11.44140625" style="42"/>
    <col min="9729" max="9729" width="43.6640625" style="42" customWidth="1"/>
    <col min="9730" max="9730" width="26.88671875" style="42" customWidth="1"/>
    <col min="9731" max="9731" width="13.33203125" style="42" customWidth="1"/>
    <col min="9732" max="9732" width="21" style="42" customWidth="1"/>
    <col min="9733" max="9984" width="11.44140625" style="42"/>
    <col min="9985" max="9985" width="43.6640625" style="42" customWidth="1"/>
    <col min="9986" max="9986" width="26.88671875" style="42" customWidth="1"/>
    <col min="9987" max="9987" width="13.33203125" style="42" customWidth="1"/>
    <col min="9988" max="9988" width="21" style="42" customWidth="1"/>
    <col min="9989" max="10240" width="11.44140625" style="42"/>
    <col min="10241" max="10241" width="43.6640625" style="42" customWidth="1"/>
    <col min="10242" max="10242" width="26.88671875" style="42" customWidth="1"/>
    <col min="10243" max="10243" width="13.33203125" style="42" customWidth="1"/>
    <col min="10244" max="10244" width="21" style="42" customWidth="1"/>
    <col min="10245" max="10496" width="11.44140625" style="42"/>
    <col min="10497" max="10497" width="43.6640625" style="42" customWidth="1"/>
    <col min="10498" max="10498" width="26.88671875" style="42" customWidth="1"/>
    <col min="10499" max="10499" width="13.33203125" style="42" customWidth="1"/>
    <col min="10500" max="10500" width="21" style="42" customWidth="1"/>
    <col min="10501" max="10752" width="11.44140625" style="42"/>
    <col min="10753" max="10753" width="43.6640625" style="42" customWidth="1"/>
    <col min="10754" max="10754" width="26.88671875" style="42" customWidth="1"/>
    <col min="10755" max="10755" width="13.33203125" style="42" customWidth="1"/>
    <col min="10756" max="10756" width="21" style="42" customWidth="1"/>
    <col min="10757" max="11008" width="11.44140625" style="42"/>
    <col min="11009" max="11009" width="43.6640625" style="42" customWidth="1"/>
    <col min="11010" max="11010" width="26.88671875" style="42" customWidth="1"/>
    <col min="11011" max="11011" width="13.33203125" style="42" customWidth="1"/>
    <col min="11012" max="11012" width="21" style="42" customWidth="1"/>
    <col min="11013" max="11264" width="11.44140625" style="42"/>
    <col min="11265" max="11265" width="43.6640625" style="42" customWidth="1"/>
    <col min="11266" max="11266" width="26.88671875" style="42" customWidth="1"/>
    <col min="11267" max="11267" width="13.33203125" style="42" customWidth="1"/>
    <col min="11268" max="11268" width="21" style="42" customWidth="1"/>
    <col min="11269" max="11520" width="11.44140625" style="42"/>
    <col min="11521" max="11521" width="43.6640625" style="42" customWidth="1"/>
    <col min="11522" max="11522" width="26.88671875" style="42" customWidth="1"/>
    <col min="11523" max="11523" width="13.33203125" style="42" customWidth="1"/>
    <col min="11524" max="11524" width="21" style="42" customWidth="1"/>
    <col min="11525" max="11776" width="11.44140625" style="42"/>
    <col min="11777" max="11777" width="43.6640625" style="42" customWidth="1"/>
    <col min="11778" max="11778" width="26.88671875" style="42" customWidth="1"/>
    <col min="11779" max="11779" width="13.33203125" style="42" customWidth="1"/>
    <col min="11780" max="11780" width="21" style="42" customWidth="1"/>
    <col min="11781" max="12032" width="11.44140625" style="42"/>
    <col min="12033" max="12033" width="43.6640625" style="42" customWidth="1"/>
    <col min="12034" max="12034" width="26.88671875" style="42" customWidth="1"/>
    <col min="12035" max="12035" width="13.33203125" style="42" customWidth="1"/>
    <col min="12036" max="12036" width="21" style="42" customWidth="1"/>
    <col min="12037" max="12288" width="11.44140625" style="42"/>
    <col min="12289" max="12289" width="43.6640625" style="42" customWidth="1"/>
    <col min="12290" max="12290" width="26.88671875" style="42" customWidth="1"/>
    <col min="12291" max="12291" width="13.33203125" style="42" customWidth="1"/>
    <col min="12292" max="12292" width="21" style="42" customWidth="1"/>
    <col min="12293" max="12544" width="11.44140625" style="42"/>
    <col min="12545" max="12545" width="43.6640625" style="42" customWidth="1"/>
    <col min="12546" max="12546" width="26.88671875" style="42" customWidth="1"/>
    <col min="12547" max="12547" width="13.33203125" style="42" customWidth="1"/>
    <col min="12548" max="12548" width="21" style="42" customWidth="1"/>
    <col min="12549" max="12800" width="11.44140625" style="42"/>
    <col min="12801" max="12801" width="43.6640625" style="42" customWidth="1"/>
    <col min="12802" max="12802" width="26.88671875" style="42" customWidth="1"/>
    <col min="12803" max="12803" width="13.33203125" style="42" customWidth="1"/>
    <col min="12804" max="12804" width="21" style="42" customWidth="1"/>
    <col min="12805" max="13056" width="11.44140625" style="42"/>
    <col min="13057" max="13057" width="43.6640625" style="42" customWidth="1"/>
    <col min="13058" max="13058" width="26.88671875" style="42" customWidth="1"/>
    <col min="13059" max="13059" width="13.33203125" style="42" customWidth="1"/>
    <col min="13060" max="13060" width="21" style="42" customWidth="1"/>
    <col min="13061" max="13312" width="11.44140625" style="42"/>
    <col min="13313" max="13313" width="43.6640625" style="42" customWidth="1"/>
    <col min="13314" max="13314" width="26.88671875" style="42" customWidth="1"/>
    <col min="13315" max="13315" width="13.33203125" style="42" customWidth="1"/>
    <col min="13316" max="13316" width="21" style="42" customWidth="1"/>
    <col min="13317" max="13568" width="11.44140625" style="42"/>
    <col min="13569" max="13569" width="43.6640625" style="42" customWidth="1"/>
    <col min="13570" max="13570" width="26.88671875" style="42" customWidth="1"/>
    <col min="13571" max="13571" width="13.33203125" style="42" customWidth="1"/>
    <col min="13572" max="13572" width="21" style="42" customWidth="1"/>
    <col min="13573" max="13824" width="11.44140625" style="42"/>
    <col min="13825" max="13825" width="43.6640625" style="42" customWidth="1"/>
    <col min="13826" max="13826" width="26.88671875" style="42" customWidth="1"/>
    <col min="13827" max="13827" width="13.33203125" style="42" customWidth="1"/>
    <col min="13828" max="13828" width="21" style="42" customWidth="1"/>
    <col min="13829" max="14080" width="11.44140625" style="42"/>
    <col min="14081" max="14081" width="43.6640625" style="42" customWidth="1"/>
    <col min="14082" max="14082" width="26.88671875" style="42" customWidth="1"/>
    <col min="14083" max="14083" width="13.33203125" style="42" customWidth="1"/>
    <col min="14084" max="14084" width="21" style="42" customWidth="1"/>
    <col min="14085" max="14336" width="11.44140625" style="42"/>
    <col min="14337" max="14337" width="43.6640625" style="42" customWidth="1"/>
    <col min="14338" max="14338" width="26.88671875" style="42" customWidth="1"/>
    <col min="14339" max="14339" width="13.33203125" style="42" customWidth="1"/>
    <col min="14340" max="14340" width="21" style="42" customWidth="1"/>
    <col min="14341" max="14592" width="11.44140625" style="42"/>
    <col min="14593" max="14593" width="43.6640625" style="42" customWidth="1"/>
    <col min="14594" max="14594" width="26.88671875" style="42" customWidth="1"/>
    <col min="14595" max="14595" width="13.33203125" style="42" customWidth="1"/>
    <col min="14596" max="14596" width="21" style="42" customWidth="1"/>
    <col min="14597" max="14848" width="11.44140625" style="42"/>
    <col min="14849" max="14849" width="43.6640625" style="42" customWidth="1"/>
    <col min="14850" max="14850" width="26.88671875" style="42" customWidth="1"/>
    <col min="14851" max="14851" width="13.33203125" style="42" customWidth="1"/>
    <col min="14852" max="14852" width="21" style="42" customWidth="1"/>
    <col min="14853" max="15104" width="11.44140625" style="42"/>
    <col min="15105" max="15105" width="43.6640625" style="42" customWidth="1"/>
    <col min="15106" max="15106" width="26.88671875" style="42" customWidth="1"/>
    <col min="15107" max="15107" width="13.33203125" style="42" customWidth="1"/>
    <col min="15108" max="15108" width="21" style="42" customWidth="1"/>
    <col min="15109" max="15360" width="11.44140625" style="42"/>
    <col min="15361" max="15361" width="43.6640625" style="42" customWidth="1"/>
    <col min="15362" max="15362" width="26.88671875" style="42" customWidth="1"/>
    <col min="15363" max="15363" width="13.33203125" style="42" customWidth="1"/>
    <col min="15364" max="15364" width="21" style="42" customWidth="1"/>
    <col min="15365" max="15616" width="11.44140625" style="42"/>
    <col min="15617" max="15617" width="43.6640625" style="42" customWidth="1"/>
    <col min="15618" max="15618" width="26.88671875" style="42" customWidth="1"/>
    <col min="15619" max="15619" width="13.33203125" style="42" customWidth="1"/>
    <col min="15620" max="15620" width="21" style="42" customWidth="1"/>
    <col min="15621" max="15872" width="11.44140625" style="42"/>
    <col min="15873" max="15873" width="43.6640625" style="42" customWidth="1"/>
    <col min="15874" max="15874" width="26.88671875" style="42" customWidth="1"/>
    <col min="15875" max="15875" width="13.33203125" style="42" customWidth="1"/>
    <col min="15876" max="15876" width="21" style="42" customWidth="1"/>
    <col min="15877" max="16128" width="11.44140625" style="42"/>
    <col min="16129" max="16129" width="43.6640625" style="42" customWidth="1"/>
    <col min="16130" max="16130" width="26.88671875" style="42" customWidth="1"/>
    <col min="16131" max="16131" width="13.33203125" style="42" customWidth="1"/>
    <col min="16132" max="16132" width="21" style="42" customWidth="1"/>
    <col min="16133" max="16384" width="11.44140625" style="42"/>
  </cols>
  <sheetData>
    <row r="1" spans="1:7" s="78" customFormat="1" ht="53.4" customHeight="1">
      <c r="A1" s="81" t="s">
        <v>367</v>
      </c>
      <c r="B1" s="81"/>
      <c r="C1" s="81"/>
      <c r="D1" s="80"/>
      <c r="E1" s="80"/>
      <c r="F1" s="80"/>
      <c r="G1" s="80"/>
    </row>
    <row r="14" spans="1:7" ht="13.8" thickBot="1"/>
    <row r="15" spans="1:7" ht="27" customHeight="1" thickBot="1">
      <c r="A15" s="127"/>
      <c r="B15" s="124" t="s">
        <v>368</v>
      </c>
    </row>
    <row r="16" spans="1:7" s="45" customFormat="1" ht="18" customHeight="1">
      <c r="E16"/>
    </row>
    <row r="17" spans="1:5" s="45" customFormat="1" ht="18" customHeight="1">
      <c r="E17"/>
    </row>
    <row r="18" spans="1:5" s="45" customFormat="1" ht="18" customHeight="1">
      <c r="E18"/>
    </row>
    <row r="19" spans="1:5" s="45" customFormat="1" ht="18" customHeight="1">
      <c r="E19"/>
    </row>
    <row r="20" spans="1:5" ht="18" customHeight="1"/>
    <row r="21" spans="1:5" ht="18" customHeight="1"/>
    <row r="25" spans="1:5">
      <c r="A25" s="807"/>
    </row>
    <row r="26" spans="1:5" ht="13.8" thickBot="1"/>
    <row r="27" spans="1:5" ht="18" customHeight="1">
      <c r="A27" s="963" t="s">
        <v>369</v>
      </c>
      <c r="B27" s="964">
        <v>172</v>
      </c>
    </row>
    <row r="28" spans="1:5" ht="18" customHeight="1">
      <c r="A28" s="965" t="s">
        <v>370</v>
      </c>
      <c r="B28" s="966">
        <v>6</v>
      </c>
    </row>
    <row r="29" spans="1:5" ht="18" customHeight="1">
      <c r="A29" s="965" t="s">
        <v>371</v>
      </c>
      <c r="B29" s="966">
        <v>12</v>
      </c>
    </row>
    <row r="30" spans="1:5" ht="18" customHeight="1">
      <c r="A30" s="965" t="s">
        <v>372</v>
      </c>
      <c r="B30" s="966">
        <v>4</v>
      </c>
    </row>
    <row r="31" spans="1:5" ht="18" customHeight="1" thickBot="1">
      <c r="A31" s="761" t="s">
        <v>362</v>
      </c>
      <c r="B31" s="967">
        <v>73</v>
      </c>
    </row>
    <row r="32" spans="1:5" ht="18" customHeight="1" thickBot="1">
      <c r="A32" s="762" t="s">
        <v>373</v>
      </c>
      <c r="B32" s="763">
        <f>SUM(B27:B31)</f>
        <v>267</v>
      </c>
    </row>
    <row r="35" spans="1:1">
      <c r="A35" s="82"/>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N28" sqref="N28"/>
    </sheetView>
  </sheetViews>
  <sheetFormatPr baseColWidth="10" defaultRowHeight="13.2"/>
  <cols>
    <col min="1" max="1" width="37.6640625" style="42" customWidth="1"/>
    <col min="2" max="2" width="11.88671875" style="42" customWidth="1"/>
    <col min="3" max="3" width="13.44140625" style="42" customWidth="1"/>
    <col min="4" max="4" width="12" style="42" customWidth="1"/>
    <col min="5" max="5" width="13.109375" style="42" customWidth="1"/>
    <col min="6" max="6" width="2.33203125" style="42" customWidth="1"/>
    <col min="7" max="7" width="12.33203125" style="42" customWidth="1"/>
    <col min="8" max="8" width="9.6640625" style="42" customWidth="1"/>
    <col min="9" max="9" width="11.44140625" style="42" customWidth="1"/>
    <col min="10" max="10" width="9.6640625" style="42" customWidth="1"/>
    <col min="11" max="256" width="11.44140625" style="42"/>
    <col min="257" max="257" width="43.33203125" style="42" customWidth="1"/>
    <col min="258" max="258" width="10.6640625" style="42" customWidth="1"/>
    <col min="259" max="259" width="14.6640625" style="42" customWidth="1"/>
    <col min="260" max="260" width="10.6640625" style="42" customWidth="1"/>
    <col min="261" max="261" width="14.6640625" style="42" customWidth="1"/>
    <col min="262" max="262" width="4.6640625" style="42" customWidth="1"/>
    <col min="263" max="263" width="10.6640625" style="42" customWidth="1"/>
    <col min="264" max="264" width="9.6640625" style="42" customWidth="1"/>
    <col min="265" max="265" width="12.6640625" style="42" customWidth="1"/>
    <col min="266" max="266" width="9.6640625" style="42" customWidth="1"/>
    <col min="267" max="512" width="11.44140625" style="42"/>
    <col min="513" max="513" width="43.33203125" style="42" customWidth="1"/>
    <col min="514" max="514" width="10.6640625" style="42" customWidth="1"/>
    <col min="515" max="515" width="14.6640625" style="42" customWidth="1"/>
    <col min="516" max="516" width="10.6640625" style="42" customWidth="1"/>
    <col min="517" max="517" width="14.6640625" style="42" customWidth="1"/>
    <col min="518" max="518" width="4.6640625" style="42" customWidth="1"/>
    <col min="519" max="519" width="10.6640625" style="42" customWidth="1"/>
    <col min="520" max="520" width="9.6640625" style="42" customWidth="1"/>
    <col min="521" max="521" width="12.6640625" style="42" customWidth="1"/>
    <col min="522" max="522" width="9.6640625" style="42" customWidth="1"/>
    <col min="523" max="768" width="11.44140625" style="42"/>
    <col min="769" max="769" width="43.33203125" style="42" customWidth="1"/>
    <col min="770" max="770" width="10.6640625" style="42" customWidth="1"/>
    <col min="771" max="771" width="14.6640625" style="42" customWidth="1"/>
    <col min="772" max="772" width="10.6640625" style="42" customWidth="1"/>
    <col min="773" max="773" width="14.6640625" style="42" customWidth="1"/>
    <col min="774" max="774" width="4.6640625" style="42" customWidth="1"/>
    <col min="775" max="775" width="10.6640625" style="42" customWidth="1"/>
    <col min="776" max="776" width="9.6640625" style="42" customWidth="1"/>
    <col min="777" max="777" width="12.6640625" style="42" customWidth="1"/>
    <col min="778" max="778" width="9.6640625" style="42" customWidth="1"/>
    <col min="779" max="1024" width="11.44140625" style="42"/>
    <col min="1025" max="1025" width="43.33203125" style="42" customWidth="1"/>
    <col min="1026" max="1026" width="10.6640625" style="42" customWidth="1"/>
    <col min="1027" max="1027" width="14.6640625" style="42" customWidth="1"/>
    <col min="1028" max="1028" width="10.6640625" style="42" customWidth="1"/>
    <col min="1029" max="1029" width="14.6640625" style="42" customWidth="1"/>
    <col min="1030" max="1030" width="4.6640625" style="42" customWidth="1"/>
    <col min="1031" max="1031" width="10.6640625" style="42" customWidth="1"/>
    <col min="1032" max="1032" width="9.6640625" style="42" customWidth="1"/>
    <col min="1033" max="1033" width="12.6640625" style="42" customWidth="1"/>
    <col min="1034" max="1034" width="9.6640625" style="42" customWidth="1"/>
    <col min="1035" max="1280" width="11.44140625" style="42"/>
    <col min="1281" max="1281" width="43.33203125" style="42" customWidth="1"/>
    <col min="1282" max="1282" width="10.6640625" style="42" customWidth="1"/>
    <col min="1283" max="1283" width="14.6640625" style="42" customWidth="1"/>
    <col min="1284" max="1284" width="10.6640625" style="42" customWidth="1"/>
    <col min="1285" max="1285" width="14.6640625" style="42" customWidth="1"/>
    <col min="1286" max="1286" width="4.6640625" style="42" customWidth="1"/>
    <col min="1287" max="1287" width="10.6640625" style="42" customWidth="1"/>
    <col min="1288" max="1288" width="9.6640625" style="42" customWidth="1"/>
    <col min="1289" max="1289" width="12.6640625" style="42" customWidth="1"/>
    <col min="1290" max="1290" width="9.6640625" style="42" customWidth="1"/>
    <col min="1291" max="1536" width="11.44140625" style="42"/>
    <col min="1537" max="1537" width="43.33203125" style="42" customWidth="1"/>
    <col min="1538" max="1538" width="10.6640625" style="42" customWidth="1"/>
    <col min="1539" max="1539" width="14.6640625" style="42" customWidth="1"/>
    <col min="1540" max="1540" width="10.6640625" style="42" customWidth="1"/>
    <col min="1541" max="1541" width="14.6640625" style="42" customWidth="1"/>
    <col min="1542" max="1542" width="4.6640625" style="42" customWidth="1"/>
    <col min="1543" max="1543" width="10.6640625" style="42" customWidth="1"/>
    <col min="1544" max="1544" width="9.6640625" style="42" customWidth="1"/>
    <col min="1545" max="1545" width="12.6640625" style="42" customWidth="1"/>
    <col min="1546" max="1546" width="9.6640625" style="42" customWidth="1"/>
    <col min="1547" max="1792" width="11.44140625" style="42"/>
    <col min="1793" max="1793" width="43.33203125" style="42" customWidth="1"/>
    <col min="1794" max="1794" width="10.6640625" style="42" customWidth="1"/>
    <col min="1795" max="1795" width="14.6640625" style="42" customWidth="1"/>
    <col min="1796" max="1796" width="10.6640625" style="42" customWidth="1"/>
    <col min="1797" max="1797" width="14.6640625" style="42" customWidth="1"/>
    <col min="1798" max="1798" width="4.6640625" style="42" customWidth="1"/>
    <col min="1799" max="1799" width="10.6640625" style="42" customWidth="1"/>
    <col min="1800" max="1800" width="9.6640625" style="42" customWidth="1"/>
    <col min="1801" max="1801" width="12.6640625" style="42" customWidth="1"/>
    <col min="1802" max="1802" width="9.6640625" style="42" customWidth="1"/>
    <col min="1803" max="2048" width="11.44140625" style="42"/>
    <col min="2049" max="2049" width="43.33203125" style="42" customWidth="1"/>
    <col min="2050" max="2050" width="10.6640625" style="42" customWidth="1"/>
    <col min="2051" max="2051" width="14.6640625" style="42" customWidth="1"/>
    <col min="2052" max="2052" width="10.6640625" style="42" customWidth="1"/>
    <col min="2053" max="2053" width="14.6640625" style="42" customWidth="1"/>
    <col min="2054" max="2054" width="4.6640625" style="42" customWidth="1"/>
    <col min="2055" max="2055" width="10.6640625" style="42" customWidth="1"/>
    <col min="2056" max="2056" width="9.6640625" style="42" customWidth="1"/>
    <col min="2057" max="2057" width="12.6640625" style="42" customWidth="1"/>
    <col min="2058" max="2058" width="9.6640625" style="42" customWidth="1"/>
    <col min="2059" max="2304" width="11.44140625" style="42"/>
    <col min="2305" max="2305" width="43.33203125" style="42" customWidth="1"/>
    <col min="2306" max="2306" width="10.6640625" style="42" customWidth="1"/>
    <col min="2307" max="2307" width="14.6640625" style="42" customWidth="1"/>
    <col min="2308" max="2308" width="10.6640625" style="42" customWidth="1"/>
    <col min="2309" max="2309" width="14.6640625" style="42" customWidth="1"/>
    <col min="2310" max="2310" width="4.6640625" style="42" customWidth="1"/>
    <col min="2311" max="2311" width="10.6640625" style="42" customWidth="1"/>
    <col min="2312" max="2312" width="9.6640625" style="42" customWidth="1"/>
    <col min="2313" max="2313" width="12.6640625" style="42" customWidth="1"/>
    <col min="2314" max="2314" width="9.6640625" style="42" customWidth="1"/>
    <col min="2315" max="2560" width="11.44140625" style="42"/>
    <col min="2561" max="2561" width="43.33203125" style="42" customWidth="1"/>
    <col min="2562" max="2562" width="10.6640625" style="42" customWidth="1"/>
    <col min="2563" max="2563" width="14.6640625" style="42" customWidth="1"/>
    <col min="2564" max="2564" width="10.6640625" style="42" customWidth="1"/>
    <col min="2565" max="2565" width="14.6640625" style="42" customWidth="1"/>
    <col min="2566" max="2566" width="4.6640625" style="42" customWidth="1"/>
    <col min="2567" max="2567" width="10.6640625" style="42" customWidth="1"/>
    <col min="2568" max="2568" width="9.6640625" style="42" customWidth="1"/>
    <col min="2569" max="2569" width="12.6640625" style="42" customWidth="1"/>
    <col min="2570" max="2570" width="9.6640625" style="42" customWidth="1"/>
    <col min="2571" max="2816" width="11.44140625" style="42"/>
    <col min="2817" max="2817" width="43.33203125" style="42" customWidth="1"/>
    <col min="2818" max="2818" width="10.6640625" style="42" customWidth="1"/>
    <col min="2819" max="2819" width="14.6640625" style="42" customWidth="1"/>
    <col min="2820" max="2820" width="10.6640625" style="42" customWidth="1"/>
    <col min="2821" max="2821" width="14.6640625" style="42" customWidth="1"/>
    <col min="2822" max="2822" width="4.6640625" style="42" customWidth="1"/>
    <col min="2823" max="2823" width="10.6640625" style="42" customWidth="1"/>
    <col min="2824" max="2824" width="9.6640625" style="42" customWidth="1"/>
    <col min="2825" max="2825" width="12.6640625" style="42" customWidth="1"/>
    <col min="2826" max="2826" width="9.6640625" style="42" customWidth="1"/>
    <col min="2827" max="3072" width="11.44140625" style="42"/>
    <col min="3073" max="3073" width="43.33203125" style="42" customWidth="1"/>
    <col min="3074" max="3074" width="10.6640625" style="42" customWidth="1"/>
    <col min="3075" max="3075" width="14.6640625" style="42" customWidth="1"/>
    <col min="3076" max="3076" width="10.6640625" style="42" customWidth="1"/>
    <col min="3077" max="3077" width="14.6640625" style="42" customWidth="1"/>
    <col min="3078" max="3078" width="4.6640625" style="42" customWidth="1"/>
    <col min="3079" max="3079" width="10.6640625" style="42" customWidth="1"/>
    <col min="3080" max="3080" width="9.6640625" style="42" customWidth="1"/>
    <col min="3081" max="3081" width="12.6640625" style="42" customWidth="1"/>
    <col min="3082" max="3082" width="9.6640625" style="42" customWidth="1"/>
    <col min="3083" max="3328" width="11.44140625" style="42"/>
    <col min="3329" max="3329" width="43.33203125" style="42" customWidth="1"/>
    <col min="3330" max="3330" width="10.6640625" style="42" customWidth="1"/>
    <col min="3331" max="3331" width="14.6640625" style="42" customWidth="1"/>
    <col min="3332" max="3332" width="10.6640625" style="42" customWidth="1"/>
    <col min="3333" max="3333" width="14.6640625" style="42" customWidth="1"/>
    <col min="3334" max="3334" width="4.6640625" style="42" customWidth="1"/>
    <col min="3335" max="3335" width="10.6640625" style="42" customWidth="1"/>
    <col min="3336" max="3336" width="9.6640625" style="42" customWidth="1"/>
    <col min="3337" max="3337" width="12.6640625" style="42" customWidth="1"/>
    <col min="3338" max="3338" width="9.6640625" style="42" customWidth="1"/>
    <col min="3339" max="3584" width="11.44140625" style="42"/>
    <col min="3585" max="3585" width="43.33203125" style="42" customWidth="1"/>
    <col min="3586" max="3586" width="10.6640625" style="42" customWidth="1"/>
    <col min="3587" max="3587" width="14.6640625" style="42" customWidth="1"/>
    <col min="3588" max="3588" width="10.6640625" style="42" customWidth="1"/>
    <col min="3589" max="3589" width="14.6640625" style="42" customWidth="1"/>
    <col min="3590" max="3590" width="4.6640625" style="42" customWidth="1"/>
    <col min="3591" max="3591" width="10.6640625" style="42" customWidth="1"/>
    <col min="3592" max="3592" width="9.6640625" style="42" customWidth="1"/>
    <col min="3593" max="3593" width="12.6640625" style="42" customWidth="1"/>
    <col min="3594" max="3594" width="9.6640625" style="42" customWidth="1"/>
    <col min="3595" max="3840" width="11.44140625" style="42"/>
    <col min="3841" max="3841" width="43.33203125" style="42" customWidth="1"/>
    <col min="3842" max="3842" width="10.6640625" style="42" customWidth="1"/>
    <col min="3843" max="3843" width="14.6640625" style="42" customWidth="1"/>
    <col min="3844" max="3844" width="10.6640625" style="42" customWidth="1"/>
    <col min="3845" max="3845" width="14.6640625" style="42" customWidth="1"/>
    <col min="3846" max="3846" width="4.6640625" style="42" customWidth="1"/>
    <col min="3847" max="3847" width="10.6640625" style="42" customWidth="1"/>
    <col min="3848" max="3848" width="9.6640625" style="42" customWidth="1"/>
    <col min="3849" max="3849" width="12.6640625" style="42" customWidth="1"/>
    <col min="3850" max="3850" width="9.6640625" style="42" customWidth="1"/>
    <col min="3851" max="4096" width="11.44140625" style="42"/>
    <col min="4097" max="4097" width="43.33203125" style="42" customWidth="1"/>
    <col min="4098" max="4098" width="10.6640625" style="42" customWidth="1"/>
    <col min="4099" max="4099" width="14.6640625" style="42" customWidth="1"/>
    <col min="4100" max="4100" width="10.6640625" style="42" customWidth="1"/>
    <col min="4101" max="4101" width="14.6640625" style="42" customWidth="1"/>
    <col min="4102" max="4102" width="4.6640625" style="42" customWidth="1"/>
    <col min="4103" max="4103" width="10.6640625" style="42" customWidth="1"/>
    <col min="4104" max="4104" width="9.6640625" style="42" customWidth="1"/>
    <col min="4105" max="4105" width="12.6640625" style="42" customWidth="1"/>
    <col min="4106" max="4106" width="9.6640625" style="42" customWidth="1"/>
    <col min="4107" max="4352" width="11.44140625" style="42"/>
    <col min="4353" max="4353" width="43.33203125" style="42" customWidth="1"/>
    <col min="4354" max="4354" width="10.6640625" style="42" customWidth="1"/>
    <col min="4355" max="4355" width="14.6640625" style="42" customWidth="1"/>
    <col min="4356" max="4356" width="10.6640625" style="42" customWidth="1"/>
    <col min="4357" max="4357" width="14.6640625" style="42" customWidth="1"/>
    <col min="4358" max="4358" width="4.6640625" style="42" customWidth="1"/>
    <col min="4359" max="4359" width="10.6640625" style="42" customWidth="1"/>
    <col min="4360" max="4360" width="9.6640625" style="42" customWidth="1"/>
    <col min="4361" max="4361" width="12.6640625" style="42" customWidth="1"/>
    <col min="4362" max="4362" width="9.6640625" style="42" customWidth="1"/>
    <col min="4363" max="4608" width="11.44140625" style="42"/>
    <col min="4609" max="4609" width="43.33203125" style="42" customWidth="1"/>
    <col min="4610" max="4610" width="10.6640625" style="42" customWidth="1"/>
    <col min="4611" max="4611" width="14.6640625" style="42" customWidth="1"/>
    <col min="4612" max="4612" width="10.6640625" style="42" customWidth="1"/>
    <col min="4613" max="4613" width="14.6640625" style="42" customWidth="1"/>
    <col min="4614" max="4614" width="4.6640625" style="42" customWidth="1"/>
    <col min="4615" max="4615" width="10.6640625" style="42" customWidth="1"/>
    <col min="4616" max="4616" width="9.6640625" style="42" customWidth="1"/>
    <col min="4617" max="4617" width="12.6640625" style="42" customWidth="1"/>
    <col min="4618" max="4618" width="9.6640625" style="42" customWidth="1"/>
    <col min="4619" max="4864" width="11.44140625" style="42"/>
    <col min="4865" max="4865" width="43.33203125" style="42" customWidth="1"/>
    <col min="4866" max="4866" width="10.6640625" style="42" customWidth="1"/>
    <col min="4867" max="4867" width="14.6640625" style="42" customWidth="1"/>
    <col min="4868" max="4868" width="10.6640625" style="42" customWidth="1"/>
    <col min="4869" max="4869" width="14.6640625" style="42" customWidth="1"/>
    <col min="4870" max="4870" width="4.6640625" style="42" customWidth="1"/>
    <col min="4871" max="4871" width="10.6640625" style="42" customWidth="1"/>
    <col min="4872" max="4872" width="9.6640625" style="42" customWidth="1"/>
    <col min="4873" max="4873" width="12.6640625" style="42" customWidth="1"/>
    <col min="4874" max="4874" width="9.6640625" style="42" customWidth="1"/>
    <col min="4875" max="5120" width="11.44140625" style="42"/>
    <col min="5121" max="5121" width="43.33203125" style="42" customWidth="1"/>
    <col min="5122" max="5122" width="10.6640625" style="42" customWidth="1"/>
    <col min="5123" max="5123" width="14.6640625" style="42" customWidth="1"/>
    <col min="5124" max="5124" width="10.6640625" style="42" customWidth="1"/>
    <col min="5125" max="5125" width="14.6640625" style="42" customWidth="1"/>
    <col min="5126" max="5126" width="4.6640625" style="42" customWidth="1"/>
    <col min="5127" max="5127" width="10.6640625" style="42" customWidth="1"/>
    <col min="5128" max="5128" width="9.6640625" style="42" customWidth="1"/>
    <col min="5129" max="5129" width="12.6640625" style="42" customWidth="1"/>
    <col min="5130" max="5130" width="9.6640625" style="42" customWidth="1"/>
    <col min="5131" max="5376" width="11.44140625" style="42"/>
    <col min="5377" max="5377" width="43.33203125" style="42" customWidth="1"/>
    <col min="5378" max="5378" width="10.6640625" style="42" customWidth="1"/>
    <col min="5379" max="5379" width="14.6640625" style="42" customWidth="1"/>
    <col min="5380" max="5380" width="10.6640625" style="42" customWidth="1"/>
    <col min="5381" max="5381" width="14.6640625" style="42" customWidth="1"/>
    <col min="5382" max="5382" width="4.6640625" style="42" customWidth="1"/>
    <col min="5383" max="5383" width="10.6640625" style="42" customWidth="1"/>
    <col min="5384" max="5384" width="9.6640625" style="42" customWidth="1"/>
    <col min="5385" max="5385" width="12.6640625" style="42" customWidth="1"/>
    <col min="5386" max="5386" width="9.6640625" style="42" customWidth="1"/>
    <col min="5387" max="5632" width="11.44140625" style="42"/>
    <col min="5633" max="5633" width="43.33203125" style="42" customWidth="1"/>
    <col min="5634" max="5634" width="10.6640625" style="42" customWidth="1"/>
    <col min="5635" max="5635" width="14.6640625" style="42" customWidth="1"/>
    <col min="5636" max="5636" width="10.6640625" style="42" customWidth="1"/>
    <col min="5637" max="5637" width="14.6640625" style="42" customWidth="1"/>
    <col min="5638" max="5638" width="4.6640625" style="42" customWidth="1"/>
    <col min="5639" max="5639" width="10.6640625" style="42" customWidth="1"/>
    <col min="5640" max="5640" width="9.6640625" style="42" customWidth="1"/>
    <col min="5641" max="5641" width="12.6640625" style="42" customWidth="1"/>
    <col min="5642" max="5642" width="9.6640625" style="42" customWidth="1"/>
    <col min="5643" max="5888" width="11.44140625" style="42"/>
    <col min="5889" max="5889" width="43.33203125" style="42" customWidth="1"/>
    <col min="5890" max="5890" width="10.6640625" style="42" customWidth="1"/>
    <col min="5891" max="5891" width="14.6640625" style="42" customWidth="1"/>
    <col min="5892" max="5892" width="10.6640625" style="42" customWidth="1"/>
    <col min="5893" max="5893" width="14.6640625" style="42" customWidth="1"/>
    <col min="5894" max="5894" width="4.6640625" style="42" customWidth="1"/>
    <col min="5895" max="5895" width="10.6640625" style="42" customWidth="1"/>
    <col min="5896" max="5896" width="9.6640625" style="42" customWidth="1"/>
    <col min="5897" max="5897" width="12.6640625" style="42" customWidth="1"/>
    <col min="5898" max="5898" width="9.6640625" style="42" customWidth="1"/>
    <col min="5899" max="6144" width="11.44140625" style="42"/>
    <col min="6145" max="6145" width="43.33203125" style="42" customWidth="1"/>
    <col min="6146" max="6146" width="10.6640625" style="42" customWidth="1"/>
    <col min="6147" max="6147" width="14.6640625" style="42" customWidth="1"/>
    <col min="6148" max="6148" width="10.6640625" style="42" customWidth="1"/>
    <col min="6149" max="6149" width="14.6640625" style="42" customWidth="1"/>
    <col min="6150" max="6150" width="4.6640625" style="42" customWidth="1"/>
    <col min="6151" max="6151" width="10.6640625" style="42" customWidth="1"/>
    <col min="6152" max="6152" width="9.6640625" style="42" customWidth="1"/>
    <col min="6153" max="6153" width="12.6640625" style="42" customWidth="1"/>
    <col min="6154" max="6154" width="9.6640625" style="42" customWidth="1"/>
    <col min="6155" max="6400" width="11.44140625" style="42"/>
    <col min="6401" max="6401" width="43.33203125" style="42" customWidth="1"/>
    <col min="6402" max="6402" width="10.6640625" style="42" customWidth="1"/>
    <col min="6403" max="6403" width="14.6640625" style="42" customWidth="1"/>
    <col min="6404" max="6404" width="10.6640625" style="42" customWidth="1"/>
    <col min="6405" max="6405" width="14.6640625" style="42" customWidth="1"/>
    <col min="6406" max="6406" width="4.6640625" style="42" customWidth="1"/>
    <col min="6407" max="6407" width="10.6640625" style="42" customWidth="1"/>
    <col min="6408" max="6408" width="9.6640625" style="42" customWidth="1"/>
    <col min="6409" max="6409" width="12.6640625" style="42" customWidth="1"/>
    <col min="6410" max="6410" width="9.6640625" style="42" customWidth="1"/>
    <col min="6411" max="6656" width="11.44140625" style="42"/>
    <col min="6657" max="6657" width="43.33203125" style="42" customWidth="1"/>
    <col min="6658" max="6658" width="10.6640625" style="42" customWidth="1"/>
    <col min="6659" max="6659" width="14.6640625" style="42" customWidth="1"/>
    <col min="6660" max="6660" width="10.6640625" style="42" customWidth="1"/>
    <col min="6661" max="6661" width="14.6640625" style="42" customWidth="1"/>
    <col min="6662" max="6662" width="4.6640625" style="42" customWidth="1"/>
    <col min="6663" max="6663" width="10.6640625" style="42" customWidth="1"/>
    <col min="6664" max="6664" width="9.6640625" style="42" customWidth="1"/>
    <col min="6665" max="6665" width="12.6640625" style="42" customWidth="1"/>
    <col min="6666" max="6666" width="9.6640625" style="42" customWidth="1"/>
    <col min="6667" max="6912" width="11.44140625" style="42"/>
    <col min="6913" max="6913" width="43.33203125" style="42" customWidth="1"/>
    <col min="6914" max="6914" width="10.6640625" style="42" customWidth="1"/>
    <col min="6915" max="6915" width="14.6640625" style="42" customWidth="1"/>
    <col min="6916" max="6916" width="10.6640625" style="42" customWidth="1"/>
    <col min="6917" max="6917" width="14.6640625" style="42" customWidth="1"/>
    <col min="6918" max="6918" width="4.6640625" style="42" customWidth="1"/>
    <col min="6919" max="6919" width="10.6640625" style="42" customWidth="1"/>
    <col min="6920" max="6920" width="9.6640625" style="42" customWidth="1"/>
    <col min="6921" max="6921" width="12.6640625" style="42" customWidth="1"/>
    <col min="6922" max="6922" width="9.6640625" style="42" customWidth="1"/>
    <col min="6923" max="7168" width="11.44140625" style="42"/>
    <col min="7169" max="7169" width="43.33203125" style="42" customWidth="1"/>
    <col min="7170" max="7170" width="10.6640625" style="42" customWidth="1"/>
    <col min="7171" max="7171" width="14.6640625" style="42" customWidth="1"/>
    <col min="7172" max="7172" width="10.6640625" style="42" customWidth="1"/>
    <col min="7173" max="7173" width="14.6640625" style="42" customWidth="1"/>
    <col min="7174" max="7174" width="4.6640625" style="42" customWidth="1"/>
    <col min="7175" max="7175" width="10.6640625" style="42" customWidth="1"/>
    <col min="7176" max="7176" width="9.6640625" style="42" customWidth="1"/>
    <col min="7177" max="7177" width="12.6640625" style="42" customWidth="1"/>
    <col min="7178" max="7178" width="9.6640625" style="42" customWidth="1"/>
    <col min="7179" max="7424" width="11.44140625" style="42"/>
    <col min="7425" max="7425" width="43.33203125" style="42" customWidth="1"/>
    <col min="7426" max="7426" width="10.6640625" style="42" customWidth="1"/>
    <col min="7427" max="7427" width="14.6640625" style="42" customWidth="1"/>
    <col min="7428" max="7428" width="10.6640625" style="42" customWidth="1"/>
    <col min="7429" max="7429" width="14.6640625" style="42" customWidth="1"/>
    <col min="7430" max="7430" width="4.6640625" style="42" customWidth="1"/>
    <col min="7431" max="7431" width="10.6640625" style="42" customWidth="1"/>
    <col min="7432" max="7432" width="9.6640625" style="42" customWidth="1"/>
    <col min="7433" max="7433" width="12.6640625" style="42" customWidth="1"/>
    <col min="7434" max="7434" width="9.6640625" style="42" customWidth="1"/>
    <col min="7435" max="7680" width="11.44140625" style="42"/>
    <col min="7681" max="7681" width="43.33203125" style="42" customWidth="1"/>
    <col min="7682" max="7682" width="10.6640625" style="42" customWidth="1"/>
    <col min="7683" max="7683" width="14.6640625" style="42" customWidth="1"/>
    <col min="7684" max="7684" width="10.6640625" style="42" customWidth="1"/>
    <col min="7685" max="7685" width="14.6640625" style="42" customWidth="1"/>
    <col min="7686" max="7686" width="4.6640625" style="42" customWidth="1"/>
    <col min="7687" max="7687" width="10.6640625" style="42" customWidth="1"/>
    <col min="7688" max="7688" width="9.6640625" style="42" customWidth="1"/>
    <col min="7689" max="7689" width="12.6640625" style="42" customWidth="1"/>
    <col min="7690" max="7690" width="9.6640625" style="42" customWidth="1"/>
    <col min="7691" max="7936" width="11.44140625" style="42"/>
    <col min="7937" max="7937" width="43.33203125" style="42" customWidth="1"/>
    <col min="7938" max="7938" width="10.6640625" style="42" customWidth="1"/>
    <col min="7939" max="7939" width="14.6640625" style="42" customWidth="1"/>
    <col min="7940" max="7940" width="10.6640625" style="42" customWidth="1"/>
    <col min="7941" max="7941" width="14.6640625" style="42" customWidth="1"/>
    <col min="7942" max="7942" width="4.6640625" style="42" customWidth="1"/>
    <col min="7943" max="7943" width="10.6640625" style="42" customWidth="1"/>
    <col min="7944" max="7944" width="9.6640625" style="42" customWidth="1"/>
    <col min="7945" max="7945" width="12.6640625" style="42" customWidth="1"/>
    <col min="7946" max="7946" width="9.6640625" style="42" customWidth="1"/>
    <col min="7947" max="8192" width="11.44140625" style="42"/>
    <col min="8193" max="8193" width="43.33203125" style="42" customWidth="1"/>
    <col min="8194" max="8194" width="10.6640625" style="42" customWidth="1"/>
    <col min="8195" max="8195" width="14.6640625" style="42" customWidth="1"/>
    <col min="8196" max="8196" width="10.6640625" style="42" customWidth="1"/>
    <col min="8197" max="8197" width="14.6640625" style="42" customWidth="1"/>
    <col min="8198" max="8198" width="4.6640625" style="42" customWidth="1"/>
    <col min="8199" max="8199" width="10.6640625" style="42" customWidth="1"/>
    <col min="8200" max="8200" width="9.6640625" style="42" customWidth="1"/>
    <col min="8201" max="8201" width="12.6640625" style="42" customWidth="1"/>
    <col min="8202" max="8202" width="9.6640625" style="42" customWidth="1"/>
    <col min="8203" max="8448" width="11.44140625" style="42"/>
    <col min="8449" max="8449" width="43.33203125" style="42" customWidth="1"/>
    <col min="8450" max="8450" width="10.6640625" style="42" customWidth="1"/>
    <col min="8451" max="8451" width="14.6640625" style="42" customWidth="1"/>
    <col min="8452" max="8452" width="10.6640625" style="42" customWidth="1"/>
    <col min="8453" max="8453" width="14.6640625" style="42" customWidth="1"/>
    <col min="8454" max="8454" width="4.6640625" style="42" customWidth="1"/>
    <col min="8455" max="8455" width="10.6640625" style="42" customWidth="1"/>
    <col min="8456" max="8456" width="9.6640625" style="42" customWidth="1"/>
    <col min="8457" max="8457" width="12.6640625" style="42" customWidth="1"/>
    <col min="8458" max="8458" width="9.6640625" style="42" customWidth="1"/>
    <col min="8459" max="8704" width="11.44140625" style="42"/>
    <col min="8705" max="8705" width="43.33203125" style="42" customWidth="1"/>
    <col min="8706" max="8706" width="10.6640625" style="42" customWidth="1"/>
    <col min="8707" max="8707" width="14.6640625" style="42" customWidth="1"/>
    <col min="8708" max="8708" width="10.6640625" style="42" customWidth="1"/>
    <col min="8709" max="8709" width="14.6640625" style="42" customWidth="1"/>
    <col min="8710" max="8710" width="4.6640625" style="42" customWidth="1"/>
    <col min="8711" max="8711" width="10.6640625" style="42" customWidth="1"/>
    <col min="8712" max="8712" width="9.6640625" style="42" customWidth="1"/>
    <col min="8713" max="8713" width="12.6640625" style="42" customWidth="1"/>
    <col min="8714" max="8714" width="9.6640625" style="42" customWidth="1"/>
    <col min="8715" max="8960" width="11.44140625" style="42"/>
    <col min="8961" max="8961" width="43.33203125" style="42" customWidth="1"/>
    <col min="8962" max="8962" width="10.6640625" style="42" customWidth="1"/>
    <col min="8963" max="8963" width="14.6640625" style="42" customWidth="1"/>
    <col min="8964" max="8964" width="10.6640625" style="42" customWidth="1"/>
    <col min="8965" max="8965" width="14.6640625" style="42" customWidth="1"/>
    <col min="8966" max="8966" width="4.6640625" style="42" customWidth="1"/>
    <col min="8967" max="8967" width="10.6640625" style="42" customWidth="1"/>
    <col min="8968" max="8968" width="9.6640625" style="42" customWidth="1"/>
    <col min="8969" max="8969" width="12.6640625" style="42" customWidth="1"/>
    <col min="8970" max="8970" width="9.6640625" style="42" customWidth="1"/>
    <col min="8971" max="9216" width="11.44140625" style="42"/>
    <col min="9217" max="9217" width="43.33203125" style="42" customWidth="1"/>
    <col min="9218" max="9218" width="10.6640625" style="42" customWidth="1"/>
    <col min="9219" max="9219" width="14.6640625" style="42" customWidth="1"/>
    <col min="9220" max="9220" width="10.6640625" style="42" customWidth="1"/>
    <col min="9221" max="9221" width="14.6640625" style="42" customWidth="1"/>
    <col min="9222" max="9222" width="4.6640625" style="42" customWidth="1"/>
    <col min="9223" max="9223" width="10.6640625" style="42" customWidth="1"/>
    <col min="9224" max="9224" width="9.6640625" style="42" customWidth="1"/>
    <col min="9225" max="9225" width="12.6640625" style="42" customWidth="1"/>
    <col min="9226" max="9226" width="9.6640625" style="42" customWidth="1"/>
    <col min="9227" max="9472" width="11.44140625" style="42"/>
    <col min="9473" max="9473" width="43.33203125" style="42" customWidth="1"/>
    <col min="9474" max="9474" width="10.6640625" style="42" customWidth="1"/>
    <col min="9475" max="9475" width="14.6640625" style="42" customWidth="1"/>
    <col min="9476" max="9476" width="10.6640625" style="42" customWidth="1"/>
    <col min="9477" max="9477" width="14.6640625" style="42" customWidth="1"/>
    <col min="9478" max="9478" width="4.6640625" style="42" customWidth="1"/>
    <col min="9479" max="9479" width="10.6640625" style="42" customWidth="1"/>
    <col min="9480" max="9480" width="9.6640625" style="42" customWidth="1"/>
    <col min="9481" max="9481" width="12.6640625" style="42" customWidth="1"/>
    <col min="9482" max="9482" width="9.6640625" style="42" customWidth="1"/>
    <col min="9483" max="9728" width="11.44140625" style="42"/>
    <col min="9729" max="9729" width="43.33203125" style="42" customWidth="1"/>
    <col min="9730" max="9730" width="10.6640625" style="42" customWidth="1"/>
    <col min="9731" max="9731" width="14.6640625" style="42" customWidth="1"/>
    <col min="9732" max="9732" width="10.6640625" style="42" customWidth="1"/>
    <col min="9733" max="9733" width="14.6640625" style="42" customWidth="1"/>
    <col min="9734" max="9734" width="4.6640625" style="42" customWidth="1"/>
    <col min="9735" max="9735" width="10.6640625" style="42" customWidth="1"/>
    <col min="9736" max="9736" width="9.6640625" style="42" customWidth="1"/>
    <col min="9737" max="9737" width="12.6640625" style="42" customWidth="1"/>
    <col min="9738" max="9738" width="9.6640625" style="42" customWidth="1"/>
    <col min="9739" max="9984" width="11.44140625" style="42"/>
    <col min="9985" max="9985" width="43.33203125" style="42" customWidth="1"/>
    <col min="9986" max="9986" width="10.6640625" style="42" customWidth="1"/>
    <col min="9987" max="9987" width="14.6640625" style="42" customWidth="1"/>
    <col min="9988" max="9988" width="10.6640625" style="42" customWidth="1"/>
    <col min="9989" max="9989" width="14.6640625" style="42" customWidth="1"/>
    <col min="9990" max="9990" width="4.6640625" style="42" customWidth="1"/>
    <col min="9991" max="9991" width="10.6640625" style="42" customWidth="1"/>
    <col min="9992" max="9992" width="9.6640625" style="42" customWidth="1"/>
    <col min="9993" max="9993" width="12.6640625" style="42" customWidth="1"/>
    <col min="9994" max="9994" width="9.6640625" style="42" customWidth="1"/>
    <col min="9995" max="10240" width="11.44140625" style="42"/>
    <col min="10241" max="10241" width="43.33203125" style="42" customWidth="1"/>
    <col min="10242" max="10242" width="10.6640625" style="42" customWidth="1"/>
    <col min="10243" max="10243" width="14.6640625" style="42" customWidth="1"/>
    <col min="10244" max="10244" width="10.6640625" style="42" customWidth="1"/>
    <col min="10245" max="10245" width="14.6640625" style="42" customWidth="1"/>
    <col min="10246" max="10246" width="4.6640625" style="42" customWidth="1"/>
    <col min="10247" max="10247" width="10.6640625" style="42" customWidth="1"/>
    <col min="10248" max="10248" width="9.6640625" style="42" customWidth="1"/>
    <col min="10249" max="10249" width="12.6640625" style="42" customWidth="1"/>
    <col min="10250" max="10250" width="9.6640625" style="42" customWidth="1"/>
    <col min="10251" max="10496" width="11.44140625" style="42"/>
    <col min="10497" max="10497" width="43.33203125" style="42" customWidth="1"/>
    <col min="10498" max="10498" width="10.6640625" style="42" customWidth="1"/>
    <col min="10499" max="10499" width="14.6640625" style="42" customWidth="1"/>
    <col min="10500" max="10500" width="10.6640625" style="42" customWidth="1"/>
    <col min="10501" max="10501" width="14.6640625" style="42" customWidth="1"/>
    <col min="10502" max="10502" width="4.6640625" style="42" customWidth="1"/>
    <col min="10503" max="10503" width="10.6640625" style="42" customWidth="1"/>
    <col min="10504" max="10504" width="9.6640625" style="42" customWidth="1"/>
    <col min="10505" max="10505" width="12.6640625" style="42" customWidth="1"/>
    <col min="10506" max="10506" width="9.6640625" style="42" customWidth="1"/>
    <col min="10507" max="10752" width="11.44140625" style="42"/>
    <col min="10753" max="10753" width="43.33203125" style="42" customWidth="1"/>
    <col min="10754" max="10754" width="10.6640625" style="42" customWidth="1"/>
    <col min="10755" max="10755" width="14.6640625" style="42" customWidth="1"/>
    <col min="10756" max="10756" width="10.6640625" style="42" customWidth="1"/>
    <col min="10757" max="10757" width="14.6640625" style="42" customWidth="1"/>
    <col min="10758" max="10758" width="4.6640625" style="42" customWidth="1"/>
    <col min="10759" max="10759" width="10.6640625" style="42" customWidth="1"/>
    <col min="10760" max="10760" width="9.6640625" style="42" customWidth="1"/>
    <col min="10761" max="10761" width="12.6640625" style="42" customWidth="1"/>
    <col min="10762" max="10762" width="9.6640625" style="42" customWidth="1"/>
    <col min="10763" max="11008" width="11.44140625" style="42"/>
    <col min="11009" max="11009" width="43.33203125" style="42" customWidth="1"/>
    <col min="11010" max="11010" width="10.6640625" style="42" customWidth="1"/>
    <col min="11011" max="11011" width="14.6640625" style="42" customWidth="1"/>
    <col min="11012" max="11012" width="10.6640625" style="42" customWidth="1"/>
    <col min="11013" max="11013" width="14.6640625" style="42" customWidth="1"/>
    <col min="11014" max="11014" width="4.6640625" style="42" customWidth="1"/>
    <col min="11015" max="11015" width="10.6640625" style="42" customWidth="1"/>
    <col min="11016" max="11016" width="9.6640625" style="42" customWidth="1"/>
    <col min="11017" max="11017" width="12.6640625" style="42" customWidth="1"/>
    <col min="11018" max="11018" width="9.6640625" style="42" customWidth="1"/>
    <col min="11019" max="11264" width="11.44140625" style="42"/>
    <col min="11265" max="11265" width="43.33203125" style="42" customWidth="1"/>
    <col min="11266" max="11266" width="10.6640625" style="42" customWidth="1"/>
    <col min="11267" max="11267" width="14.6640625" style="42" customWidth="1"/>
    <col min="11268" max="11268" width="10.6640625" style="42" customWidth="1"/>
    <col min="11269" max="11269" width="14.6640625" style="42" customWidth="1"/>
    <col min="11270" max="11270" width="4.6640625" style="42" customWidth="1"/>
    <col min="11271" max="11271" width="10.6640625" style="42" customWidth="1"/>
    <col min="11272" max="11272" width="9.6640625" style="42" customWidth="1"/>
    <col min="11273" max="11273" width="12.6640625" style="42" customWidth="1"/>
    <col min="11274" max="11274" width="9.6640625" style="42" customWidth="1"/>
    <col min="11275" max="11520" width="11.44140625" style="42"/>
    <col min="11521" max="11521" width="43.33203125" style="42" customWidth="1"/>
    <col min="11522" max="11522" width="10.6640625" style="42" customWidth="1"/>
    <col min="11523" max="11523" width="14.6640625" style="42" customWidth="1"/>
    <col min="11524" max="11524" width="10.6640625" style="42" customWidth="1"/>
    <col min="11525" max="11525" width="14.6640625" style="42" customWidth="1"/>
    <col min="11526" max="11526" width="4.6640625" style="42" customWidth="1"/>
    <col min="11527" max="11527" width="10.6640625" style="42" customWidth="1"/>
    <col min="11528" max="11528" width="9.6640625" style="42" customWidth="1"/>
    <col min="11529" max="11529" width="12.6640625" style="42" customWidth="1"/>
    <col min="11530" max="11530" width="9.6640625" style="42" customWidth="1"/>
    <col min="11531" max="11776" width="11.44140625" style="42"/>
    <col min="11777" max="11777" width="43.33203125" style="42" customWidth="1"/>
    <col min="11778" max="11778" width="10.6640625" style="42" customWidth="1"/>
    <col min="11779" max="11779" width="14.6640625" style="42" customWidth="1"/>
    <col min="11780" max="11780" width="10.6640625" style="42" customWidth="1"/>
    <col min="11781" max="11781" width="14.6640625" style="42" customWidth="1"/>
    <col min="11782" max="11782" width="4.6640625" style="42" customWidth="1"/>
    <col min="11783" max="11783" width="10.6640625" style="42" customWidth="1"/>
    <col min="11784" max="11784" width="9.6640625" style="42" customWidth="1"/>
    <col min="11785" max="11785" width="12.6640625" style="42" customWidth="1"/>
    <col min="11786" max="11786" width="9.6640625" style="42" customWidth="1"/>
    <col min="11787" max="12032" width="11.44140625" style="42"/>
    <col min="12033" max="12033" width="43.33203125" style="42" customWidth="1"/>
    <col min="12034" max="12034" width="10.6640625" style="42" customWidth="1"/>
    <col min="12035" max="12035" width="14.6640625" style="42" customWidth="1"/>
    <col min="12036" max="12036" width="10.6640625" style="42" customWidth="1"/>
    <col min="12037" max="12037" width="14.6640625" style="42" customWidth="1"/>
    <col min="12038" max="12038" width="4.6640625" style="42" customWidth="1"/>
    <col min="12039" max="12039" width="10.6640625" style="42" customWidth="1"/>
    <col min="12040" max="12040" width="9.6640625" style="42" customWidth="1"/>
    <col min="12041" max="12041" width="12.6640625" style="42" customWidth="1"/>
    <col min="12042" max="12042" width="9.6640625" style="42" customWidth="1"/>
    <col min="12043" max="12288" width="11.44140625" style="42"/>
    <col min="12289" max="12289" width="43.33203125" style="42" customWidth="1"/>
    <col min="12290" max="12290" width="10.6640625" style="42" customWidth="1"/>
    <col min="12291" max="12291" width="14.6640625" style="42" customWidth="1"/>
    <col min="12292" max="12292" width="10.6640625" style="42" customWidth="1"/>
    <col min="12293" max="12293" width="14.6640625" style="42" customWidth="1"/>
    <col min="12294" max="12294" width="4.6640625" style="42" customWidth="1"/>
    <col min="12295" max="12295" width="10.6640625" style="42" customWidth="1"/>
    <col min="12296" max="12296" width="9.6640625" style="42" customWidth="1"/>
    <col min="12297" max="12297" width="12.6640625" style="42" customWidth="1"/>
    <col min="12298" max="12298" width="9.6640625" style="42" customWidth="1"/>
    <col min="12299" max="12544" width="11.44140625" style="42"/>
    <col min="12545" max="12545" width="43.33203125" style="42" customWidth="1"/>
    <col min="12546" max="12546" width="10.6640625" style="42" customWidth="1"/>
    <col min="12547" max="12547" width="14.6640625" style="42" customWidth="1"/>
    <col min="12548" max="12548" width="10.6640625" style="42" customWidth="1"/>
    <col min="12549" max="12549" width="14.6640625" style="42" customWidth="1"/>
    <col min="12550" max="12550" width="4.6640625" style="42" customWidth="1"/>
    <col min="12551" max="12551" width="10.6640625" style="42" customWidth="1"/>
    <col min="12552" max="12552" width="9.6640625" style="42" customWidth="1"/>
    <col min="12553" max="12553" width="12.6640625" style="42" customWidth="1"/>
    <col min="12554" max="12554" width="9.6640625" style="42" customWidth="1"/>
    <col min="12555" max="12800" width="11.44140625" style="42"/>
    <col min="12801" max="12801" width="43.33203125" style="42" customWidth="1"/>
    <col min="12802" max="12802" width="10.6640625" style="42" customWidth="1"/>
    <col min="12803" max="12803" width="14.6640625" style="42" customWidth="1"/>
    <col min="12804" max="12804" width="10.6640625" style="42" customWidth="1"/>
    <col min="12805" max="12805" width="14.6640625" style="42" customWidth="1"/>
    <col min="12806" max="12806" width="4.6640625" style="42" customWidth="1"/>
    <col min="12807" max="12807" width="10.6640625" style="42" customWidth="1"/>
    <col min="12808" max="12808" width="9.6640625" style="42" customWidth="1"/>
    <col min="12809" max="12809" width="12.6640625" style="42" customWidth="1"/>
    <col min="12810" max="12810" width="9.6640625" style="42" customWidth="1"/>
    <col min="12811" max="13056" width="11.44140625" style="42"/>
    <col min="13057" max="13057" width="43.33203125" style="42" customWidth="1"/>
    <col min="13058" max="13058" width="10.6640625" style="42" customWidth="1"/>
    <col min="13059" max="13059" width="14.6640625" style="42" customWidth="1"/>
    <col min="13060" max="13060" width="10.6640625" style="42" customWidth="1"/>
    <col min="13061" max="13061" width="14.6640625" style="42" customWidth="1"/>
    <col min="13062" max="13062" width="4.6640625" style="42" customWidth="1"/>
    <col min="13063" max="13063" width="10.6640625" style="42" customWidth="1"/>
    <col min="13064" max="13064" width="9.6640625" style="42" customWidth="1"/>
    <col min="13065" max="13065" width="12.6640625" style="42" customWidth="1"/>
    <col min="13066" max="13066" width="9.6640625" style="42" customWidth="1"/>
    <col min="13067" max="13312" width="11.44140625" style="42"/>
    <col min="13313" max="13313" width="43.33203125" style="42" customWidth="1"/>
    <col min="13314" max="13314" width="10.6640625" style="42" customWidth="1"/>
    <col min="13315" max="13315" width="14.6640625" style="42" customWidth="1"/>
    <col min="13316" max="13316" width="10.6640625" style="42" customWidth="1"/>
    <col min="13317" max="13317" width="14.6640625" style="42" customWidth="1"/>
    <col min="13318" max="13318" width="4.6640625" style="42" customWidth="1"/>
    <col min="13319" max="13319" width="10.6640625" style="42" customWidth="1"/>
    <col min="13320" max="13320" width="9.6640625" style="42" customWidth="1"/>
    <col min="13321" max="13321" width="12.6640625" style="42" customWidth="1"/>
    <col min="13322" max="13322" width="9.6640625" style="42" customWidth="1"/>
    <col min="13323" max="13568" width="11.44140625" style="42"/>
    <col min="13569" max="13569" width="43.33203125" style="42" customWidth="1"/>
    <col min="13570" max="13570" width="10.6640625" style="42" customWidth="1"/>
    <col min="13571" max="13571" width="14.6640625" style="42" customWidth="1"/>
    <col min="13572" max="13572" width="10.6640625" style="42" customWidth="1"/>
    <col min="13573" max="13573" width="14.6640625" style="42" customWidth="1"/>
    <col min="13574" max="13574" width="4.6640625" style="42" customWidth="1"/>
    <col min="13575" max="13575" width="10.6640625" style="42" customWidth="1"/>
    <col min="13576" max="13576" width="9.6640625" style="42" customWidth="1"/>
    <col min="13577" max="13577" width="12.6640625" style="42" customWidth="1"/>
    <col min="13578" max="13578" width="9.6640625" style="42" customWidth="1"/>
    <col min="13579" max="13824" width="11.44140625" style="42"/>
    <col min="13825" max="13825" width="43.33203125" style="42" customWidth="1"/>
    <col min="13826" max="13826" width="10.6640625" style="42" customWidth="1"/>
    <col min="13827" max="13827" width="14.6640625" style="42" customWidth="1"/>
    <col min="13828" max="13828" width="10.6640625" style="42" customWidth="1"/>
    <col min="13829" max="13829" width="14.6640625" style="42" customWidth="1"/>
    <col min="13830" max="13830" width="4.6640625" style="42" customWidth="1"/>
    <col min="13831" max="13831" width="10.6640625" style="42" customWidth="1"/>
    <col min="13832" max="13832" width="9.6640625" style="42" customWidth="1"/>
    <col min="13833" max="13833" width="12.6640625" style="42" customWidth="1"/>
    <col min="13834" max="13834" width="9.6640625" style="42" customWidth="1"/>
    <col min="13835" max="14080" width="11.44140625" style="42"/>
    <col min="14081" max="14081" width="43.33203125" style="42" customWidth="1"/>
    <col min="14082" max="14082" width="10.6640625" style="42" customWidth="1"/>
    <col min="14083" max="14083" width="14.6640625" style="42" customWidth="1"/>
    <col min="14084" max="14084" width="10.6640625" style="42" customWidth="1"/>
    <col min="14085" max="14085" width="14.6640625" style="42" customWidth="1"/>
    <col min="14086" max="14086" width="4.6640625" style="42" customWidth="1"/>
    <col min="14087" max="14087" width="10.6640625" style="42" customWidth="1"/>
    <col min="14088" max="14088" width="9.6640625" style="42" customWidth="1"/>
    <col min="14089" max="14089" width="12.6640625" style="42" customWidth="1"/>
    <col min="14090" max="14090" width="9.6640625" style="42" customWidth="1"/>
    <col min="14091" max="14336" width="11.44140625" style="42"/>
    <col min="14337" max="14337" width="43.33203125" style="42" customWidth="1"/>
    <col min="14338" max="14338" width="10.6640625" style="42" customWidth="1"/>
    <col min="14339" max="14339" width="14.6640625" style="42" customWidth="1"/>
    <col min="14340" max="14340" width="10.6640625" style="42" customWidth="1"/>
    <col min="14341" max="14341" width="14.6640625" style="42" customWidth="1"/>
    <col min="14342" max="14342" width="4.6640625" style="42" customWidth="1"/>
    <col min="14343" max="14343" width="10.6640625" style="42" customWidth="1"/>
    <col min="14344" max="14344" width="9.6640625" style="42" customWidth="1"/>
    <col min="14345" max="14345" width="12.6640625" style="42" customWidth="1"/>
    <col min="14346" max="14346" width="9.6640625" style="42" customWidth="1"/>
    <col min="14347" max="14592" width="11.44140625" style="42"/>
    <col min="14593" max="14593" width="43.33203125" style="42" customWidth="1"/>
    <col min="14594" max="14594" width="10.6640625" style="42" customWidth="1"/>
    <col min="14595" max="14595" width="14.6640625" style="42" customWidth="1"/>
    <col min="14596" max="14596" width="10.6640625" style="42" customWidth="1"/>
    <col min="14597" max="14597" width="14.6640625" style="42" customWidth="1"/>
    <col min="14598" max="14598" width="4.6640625" style="42" customWidth="1"/>
    <col min="14599" max="14599" width="10.6640625" style="42" customWidth="1"/>
    <col min="14600" max="14600" width="9.6640625" style="42" customWidth="1"/>
    <col min="14601" max="14601" width="12.6640625" style="42" customWidth="1"/>
    <col min="14602" max="14602" width="9.6640625" style="42" customWidth="1"/>
    <col min="14603" max="14848" width="11.44140625" style="42"/>
    <col min="14849" max="14849" width="43.33203125" style="42" customWidth="1"/>
    <col min="14850" max="14850" width="10.6640625" style="42" customWidth="1"/>
    <col min="14851" max="14851" width="14.6640625" style="42" customWidth="1"/>
    <col min="14852" max="14852" width="10.6640625" style="42" customWidth="1"/>
    <col min="14853" max="14853" width="14.6640625" style="42" customWidth="1"/>
    <col min="14854" max="14854" width="4.6640625" style="42" customWidth="1"/>
    <col min="14855" max="14855" width="10.6640625" style="42" customWidth="1"/>
    <col min="14856" max="14856" width="9.6640625" style="42" customWidth="1"/>
    <col min="14857" max="14857" width="12.6640625" style="42" customWidth="1"/>
    <col min="14858" max="14858" width="9.6640625" style="42" customWidth="1"/>
    <col min="14859" max="15104" width="11.44140625" style="42"/>
    <col min="15105" max="15105" width="43.33203125" style="42" customWidth="1"/>
    <col min="15106" max="15106" width="10.6640625" style="42" customWidth="1"/>
    <col min="15107" max="15107" width="14.6640625" style="42" customWidth="1"/>
    <col min="15108" max="15108" width="10.6640625" style="42" customWidth="1"/>
    <col min="15109" max="15109" width="14.6640625" style="42" customWidth="1"/>
    <col min="15110" max="15110" width="4.6640625" style="42" customWidth="1"/>
    <col min="15111" max="15111" width="10.6640625" style="42" customWidth="1"/>
    <col min="15112" max="15112" width="9.6640625" style="42" customWidth="1"/>
    <col min="15113" max="15113" width="12.6640625" style="42" customWidth="1"/>
    <col min="15114" max="15114" width="9.6640625" style="42" customWidth="1"/>
    <col min="15115" max="15360" width="11.44140625" style="42"/>
    <col min="15361" max="15361" width="43.33203125" style="42" customWidth="1"/>
    <col min="15362" max="15362" width="10.6640625" style="42" customWidth="1"/>
    <col min="15363" max="15363" width="14.6640625" style="42" customWidth="1"/>
    <col min="15364" max="15364" width="10.6640625" style="42" customWidth="1"/>
    <col min="15365" max="15365" width="14.6640625" style="42" customWidth="1"/>
    <col min="15366" max="15366" width="4.6640625" style="42" customWidth="1"/>
    <col min="15367" max="15367" width="10.6640625" style="42" customWidth="1"/>
    <col min="15368" max="15368" width="9.6640625" style="42" customWidth="1"/>
    <col min="15369" max="15369" width="12.6640625" style="42" customWidth="1"/>
    <col min="15370" max="15370" width="9.6640625" style="42" customWidth="1"/>
    <col min="15371" max="15616" width="11.44140625" style="42"/>
    <col min="15617" max="15617" width="43.33203125" style="42" customWidth="1"/>
    <col min="15618" max="15618" width="10.6640625" style="42" customWidth="1"/>
    <col min="15619" max="15619" width="14.6640625" style="42" customWidth="1"/>
    <col min="15620" max="15620" width="10.6640625" style="42" customWidth="1"/>
    <col min="15621" max="15621" width="14.6640625" style="42" customWidth="1"/>
    <col min="15622" max="15622" width="4.6640625" style="42" customWidth="1"/>
    <col min="15623" max="15623" width="10.6640625" style="42" customWidth="1"/>
    <col min="15624" max="15624" width="9.6640625" style="42" customWidth="1"/>
    <col min="15625" max="15625" width="12.6640625" style="42" customWidth="1"/>
    <col min="15626" max="15626" width="9.6640625" style="42" customWidth="1"/>
    <col min="15627" max="15872" width="11.44140625" style="42"/>
    <col min="15873" max="15873" width="43.33203125" style="42" customWidth="1"/>
    <col min="15874" max="15874" width="10.6640625" style="42" customWidth="1"/>
    <col min="15875" max="15875" width="14.6640625" style="42" customWidth="1"/>
    <col min="15876" max="15876" width="10.6640625" style="42" customWidth="1"/>
    <col min="15877" max="15877" width="14.6640625" style="42" customWidth="1"/>
    <col min="15878" max="15878" width="4.6640625" style="42" customWidth="1"/>
    <col min="15879" max="15879" width="10.6640625" style="42" customWidth="1"/>
    <col min="15880" max="15880" width="9.6640625" style="42" customWidth="1"/>
    <col min="15881" max="15881" width="12.6640625" style="42" customWidth="1"/>
    <col min="15882" max="15882" width="9.6640625" style="42" customWidth="1"/>
    <col min="15883" max="16128" width="11.44140625" style="42"/>
    <col min="16129" max="16129" width="43.33203125" style="42" customWidth="1"/>
    <col min="16130" max="16130" width="10.6640625" style="42" customWidth="1"/>
    <col min="16131" max="16131" width="14.6640625" style="42" customWidth="1"/>
    <col min="16132" max="16132" width="10.6640625" style="42" customWidth="1"/>
    <col min="16133" max="16133" width="14.6640625" style="42" customWidth="1"/>
    <col min="16134" max="16134" width="4.6640625" style="42" customWidth="1"/>
    <col min="16135" max="16135" width="10.6640625" style="42" customWidth="1"/>
    <col min="16136" max="16136" width="9.6640625" style="42" customWidth="1"/>
    <col min="16137" max="16137" width="12.6640625" style="42" customWidth="1"/>
    <col min="16138" max="16138" width="9.6640625" style="42" customWidth="1"/>
    <col min="16139" max="16384" width="11.44140625" style="42"/>
  </cols>
  <sheetData>
    <row r="1" spans="1:10" s="78" customFormat="1" ht="45" customHeight="1">
      <c r="A1" s="81" t="s">
        <v>374</v>
      </c>
      <c r="B1" s="81"/>
      <c r="C1" s="81"/>
      <c r="D1" s="81"/>
      <c r="E1" s="81"/>
      <c r="F1" s="81"/>
      <c r="G1" s="81"/>
      <c r="H1" s="81"/>
      <c r="I1" s="81"/>
      <c r="J1" s="81"/>
    </row>
    <row r="2" spans="1:10" s="78" customFormat="1" ht="13.2" customHeight="1" thickBot="1">
      <c r="A2" s="99"/>
      <c r="B2" s="99"/>
      <c r="C2" s="99"/>
      <c r="D2" s="99"/>
      <c r="E2" s="99"/>
      <c r="F2" s="42"/>
      <c r="G2" s="42"/>
      <c r="H2" s="42"/>
      <c r="I2" s="42"/>
      <c r="J2" s="42"/>
    </row>
    <row r="3" spans="1:10" s="78" customFormat="1" ht="19.95" customHeight="1" thickBot="1">
      <c r="A3" s="99"/>
      <c r="B3" s="99"/>
      <c r="C3" s="99"/>
      <c r="D3" s="99"/>
      <c r="E3" s="99"/>
      <c r="F3" s="99"/>
      <c r="G3" s="1132" t="s">
        <v>2</v>
      </c>
      <c r="H3" s="1133"/>
      <c r="I3" s="1133"/>
      <c r="J3" s="1134"/>
    </row>
    <row r="4" spans="1:10" s="45" customFormat="1" ht="19.95" customHeight="1" thickBot="1">
      <c r="A4" s="1141"/>
      <c r="B4" s="1135">
        <v>2019</v>
      </c>
      <c r="C4" s="1136"/>
      <c r="D4" s="1137">
        <v>2020</v>
      </c>
      <c r="E4" s="1136"/>
      <c r="G4" s="1138" t="s">
        <v>323</v>
      </c>
      <c r="H4" s="1139"/>
      <c r="I4" s="1140" t="s">
        <v>324</v>
      </c>
      <c r="J4" s="1139"/>
    </row>
    <row r="5" spans="1:10" s="45" customFormat="1" ht="27" customHeight="1" thickBot="1">
      <c r="A5" s="1142"/>
      <c r="B5" s="631" t="s">
        <v>323</v>
      </c>
      <c r="C5" s="578" t="s">
        <v>5</v>
      </c>
      <c r="D5" s="631" t="s">
        <v>323</v>
      </c>
      <c r="E5" s="578" t="s">
        <v>5</v>
      </c>
      <c r="G5" s="901" t="s">
        <v>323</v>
      </c>
      <c r="H5" s="549" t="s">
        <v>6</v>
      </c>
      <c r="I5" s="586" t="s">
        <v>5</v>
      </c>
      <c r="J5" s="549" t="s">
        <v>6</v>
      </c>
    </row>
    <row r="6" spans="1:10" s="79" customFormat="1" ht="18" customHeight="1">
      <c r="A6" s="281" t="s">
        <v>375</v>
      </c>
      <c r="B6" s="968">
        <v>7286</v>
      </c>
      <c r="C6" s="969">
        <v>15265.813700000001</v>
      </c>
      <c r="D6" s="968">
        <v>6886</v>
      </c>
      <c r="E6" s="969">
        <v>10196.83</v>
      </c>
      <c r="F6" s="52"/>
      <c r="G6" s="634">
        <f>D6-B6</f>
        <v>-400</v>
      </c>
      <c r="H6" s="635">
        <f>(D6-B6)/B6</f>
        <v>-5.489980785067252E-2</v>
      </c>
      <c r="I6" s="636">
        <f>E6-C6</f>
        <v>-5068.9837000000007</v>
      </c>
      <c r="J6" s="635">
        <f>(E6-C6)/C6</f>
        <v>-0.33204805191615827</v>
      </c>
    </row>
    <row r="7" spans="1:10" s="45" customFormat="1" ht="18" customHeight="1">
      <c r="A7" s="282" t="s">
        <v>376</v>
      </c>
      <c r="B7" s="970">
        <v>4580</v>
      </c>
      <c r="C7" s="971">
        <v>5172.9963900000002</v>
      </c>
      <c r="D7" s="970">
        <v>3548</v>
      </c>
      <c r="E7" s="971">
        <v>4477.3900000000003</v>
      </c>
      <c r="F7" s="42"/>
      <c r="G7" s="637">
        <f t="shared" ref="G7:G15" si="0">D7-B7</f>
        <v>-1032</v>
      </c>
      <c r="H7" s="638">
        <f t="shared" ref="H7:H15" si="1">(D7-B7)/B7</f>
        <v>-0.22532751091703057</v>
      </c>
      <c r="I7" s="639">
        <f t="shared" ref="I7:I15" si="2">E7-C7</f>
        <v>-695.60638999999992</v>
      </c>
      <c r="J7" s="638">
        <f t="shared" ref="J7:J15" si="3">(E7-C7)/C7</f>
        <v>-0.13446875612453305</v>
      </c>
    </row>
    <row r="8" spans="1:10" s="45" customFormat="1" ht="18" customHeight="1">
      <c r="A8" s="282" t="s">
        <v>377</v>
      </c>
      <c r="B8" s="970">
        <v>471</v>
      </c>
      <c r="C8" s="971">
        <v>1648.3379399999999</v>
      </c>
      <c r="D8" s="970">
        <v>754</v>
      </c>
      <c r="E8" s="971">
        <v>4687.13</v>
      </c>
      <c r="F8" s="42"/>
      <c r="G8" s="637">
        <f t="shared" si="0"/>
        <v>283</v>
      </c>
      <c r="H8" s="638">
        <f t="shared" si="1"/>
        <v>0.60084925690021229</v>
      </c>
      <c r="I8" s="640">
        <f t="shared" si="2"/>
        <v>3038.7920600000002</v>
      </c>
      <c r="J8" s="638">
        <f t="shared" si="3"/>
        <v>1.8435491814257461</v>
      </c>
    </row>
    <row r="9" spans="1:10" s="45" customFormat="1" ht="18" customHeight="1">
      <c r="A9" s="282" t="s">
        <v>378</v>
      </c>
      <c r="B9" s="970">
        <v>4008</v>
      </c>
      <c r="C9" s="971">
        <v>7360.2522600000002</v>
      </c>
      <c r="D9" s="970">
        <v>2246</v>
      </c>
      <c r="E9" s="971">
        <v>6128.16</v>
      </c>
      <c r="F9" s="42"/>
      <c r="G9" s="637">
        <f t="shared" si="0"/>
        <v>-1762</v>
      </c>
      <c r="H9" s="638">
        <f t="shared" si="1"/>
        <v>-0.43962075848303395</v>
      </c>
      <c r="I9" s="640">
        <f t="shared" si="2"/>
        <v>-1232.0922600000004</v>
      </c>
      <c r="J9" s="638">
        <f t="shared" si="3"/>
        <v>-0.16739810219493759</v>
      </c>
    </row>
    <row r="10" spans="1:10" s="45" customFormat="1" ht="18" customHeight="1">
      <c r="A10" s="282" t="s">
        <v>379</v>
      </c>
      <c r="B10" s="970">
        <v>22744</v>
      </c>
      <c r="C10" s="971">
        <v>13004.57732</v>
      </c>
      <c r="D10" s="970">
        <v>27490</v>
      </c>
      <c r="E10" s="971">
        <v>10535.53</v>
      </c>
      <c r="F10" s="42"/>
      <c r="G10" s="641">
        <f t="shared" si="0"/>
        <v>4746</v>
      </c>
      <c r="H10" s="638">
        <f t="shared" si="1"/>
        <v>0.20867041857193105</v>
      </c>
      <c r="I10" s="640">
        <f t="shared" si="2"/>
        <v>-2469.0473199999997</v>
      </c>
      <c r="J10" s="638">
        <f t="shared" si="3"/>
        <v>-0.189859866971824</v>
      </c>
    </row>
    <row r="11" spans="1:10" s="45" customFormat="1" ht="18" customHeight="1">
      <c r="A11" s="282" t="s">
        <v>380</v>
      </c>
      <c r="B11" s="970">
        <v>8819</v>
      </c>
      <c r="C11" s="971">
        <v>3132.0698900000002</v>
      </c>
      <c r="D11" s="970">
        <v>4171</v>
      </c>
      <c r="E11" s="971">
        <v>1122.93</v>
      </c>
      <c r="F11" s="42"/>
      <c r="G11" s="641">
        <f t="shared" si="0"/>
        <v>-4648</v>
      </c>
      <c r="H11" s="638">
        <f t="shared" si="1"/>
        <v>-0.52704388252636358</v>
      </c>
      <c r="I11" s="640">
        <f t="shared" si="2"/>
        <v>-2009.1398900000002</v>
      </c>
      <c r="J11" s="638">
        <f t="shared" si="3"/>
        <v>-0.64147351769343819</v>
      </c>
    </row>
    <row r="12" spans="1:10" s="45" customFormat="1" ht="18" customHeight="1" thickBot="1">
      <c r="A12" s="283" t="s">
        <v>381</v>
      </c>
      <c r="B12" s="972">
        <v>3349</v>
      </c>
      <c r="C12" s="973">
        <v>3029.36888</v>
      </c>
      <c r="D12" s="972">
        <v>8207</v>
      </c>
      <c r="E12" s="973">
        <v>1306.95</v>
      </c>
      <c r="F12" s="42"/>
      <c r="G12" s="642">
        <f t="shared" si="0"/>
        <v>4858</v>
      </c>
      <c r="H12" s="643">
        <f t="shared" si="1"/>
        <v>1.4505822633621976</v>
      </c>
      <c r="I12" s="644">
        <f t="shared" si="2"/>
        <v>-1722.4188799999999</v>
      </c>
      <c r="J12" s="643">
        <f t="shared" si="3"/>
        <v>-0.56857350432674936</v>
      </c>
    </row>
    <row r="13" spans="1:10" s="45" customFormat="1" ht="18" customHeight="1" thickBot="1">
      <c r="A13" s="579" t="s">
        <v>325</v>
      </c>
      <c r="B13" s="796">
        <f>SUM(B6:B12)</f>
        <v>51257</v>
      </c>
      <c r="C13" s="797">
        <f>SUM(C6:C12)</f>
        <v>48613.416380000002</v>
      </c>
      <c r="D13" s="796">
        <f>SUM(D6:D12)</f>
        <v>53302</v>
      </c>
      <c r="E13" s="797">
        <f>SUM(E6:E12)</f>
        <v>38454.92</v>
      </c>
      <c r="F13" s="42"/>
      <c r="G13" s="645">
        <f t="shared" si="0"/>
        <v>2045</v>
      </c>
      <c r="H13" s="646">
        <f t="shared" si="1"/>
        <v>3.9896989679458414E-2</v>
      </c>
      <c r="I13" s="647">
        <f t="shared" si="2"/>
        <v>-10158.496380000004</v>
      </c>
      <c r="J13" s="646">
        <f t="shared" si="3"/>
        <v>-0.2089648730011763</v>
      </c>
    </row>
    <row r="14" spans="1:10" s="45" customFormat="1" ht="18" customHeight="1" thickBot="1">
      <c r="A14" s="579" t="s">
        <v>326</v>
      </c>
      <c r="B14" s="798">
        <v>12812</v>
      </c>
      <c r="C14" s="799">
        <v>28771.826369999999</v>
      </c>
      <c r="D14" s="798">
        <v>7486</v>
      </c>
      <c r="E14" s="799">
        <v>14531.6</v>
      </c>
      <c r="F14" s="42"/>
      <c r="G14" s="645">
        <f t="shared" si="0"/>
        <v>-5326</v>
      </c>
      <c r="H14" s="646">
        <f t="shared" si="1"/>
        <v>-0.4157040274742429</v>
      </c>
      <c r="I14" s="647">
        <f t="shared" si="2"/>
        <v>-14240.226369999998</v>
      </c>
      <c r="J14" s="646">
        <f t="shared" si="3"/>
        <v>-0.49493647663771856</v>
      </c>
    </row>
    <row r="15" spans="1:10" s="45" customFormat="1" ht="18" customHeight="1" thickBot="1">
      <c r="A15" s="582" t="s">
        <v>335</v>
      </c>
      <c r="B15" s="632">
        <f>SUM(B13:B14)</f>
        <v>64069</v>
      </c>
      <c r="C15" s="633">
        <f t="shared" ref="C15:E15" si="4">SUM(C13:C14)</f>
        <v>77385.242750000005</v>
      </c>
      <c r="D15" s="632">
        <f t="shared" si="4"/>
        <v>60788</v>
      </c>
      <c r="E15" s="633">
        <f t="shared" si="4"/>
        <v>52986.52</v>
      </c>
      <c r="F15" s="42"/>
      <c r="G15" s="866">
        <f t="shared" si="0"/>
        <v>-3281</v>
      </c>
      <c r="H15" s="867">
        <f t="shared" si="1"/>
        <v>-5.1210413772651363E-2</v>
      </c>
      <c r="I15" s="868">
        <f t="shared" si="2"/>
        <v>-24398.722750000008</v>
      </c>
      <c r="J15" s="867">
        <f t="shared" si="3"/>
        <v>-0.31528908979225251</v>
      </c>
    </row>
  </sheetData>
  <mergeCells count="6">
    <mergeCell ref="G3:J3"/>
    <mergeCell ref="A4:A5"/>
    <mergeCell ref="B4:C4"/>
    <mergeCell ref="D4:E4"/>
    <mergeCell ref="G4:H4"/>
    <mergeCell ref="I4:J4"/>
  </mergeCells>
  <printOptions horizontalCentered="1"/>
  <pageMargins left="0" right="0" top="0.35433070866141736" bottom="0.31496062992125984" header="0" footer="0.19685039370078741"/>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election activeCell="N28" sqref="N28"/>
    </sheetView>
  </sheetViews>
  <sheetFormatPr baseColWidth="10" defaultRowHeight="13.2"/>
  <cols>
    <col min="1" max="1" width="35.33203125" style="42" customWidth="1"/>
    <col min="2" max="2" width="10.6640625" style="42" customWidth="1"/>
    <col min="3" max="3" width="11.5546875" style="42" customWidth="1"/>
    <col min="4" max="4" width="10.6640625" style="42" customWidth="1"/>
    <col min="5" max="5" width="11.88671875" style="42" customWidth="1"/>
    <col min="6" max="6" width="2.33203125" style="42" customWidth="1"/>
    <col min="7" max="7" width="10.6640625" style="42" customWidth="1"/>
    <col min="8" max="8" width="9.6640625" style="42" customWidth="1"/>
    <col min="9" max="9" width="11.5546875" style="42" customWidth="1"/>
    <col min="10" max="10" width="9.6640625" style="42" customWidth="1"/>
    <col min="11" max="256" width="11.44140625" style="42"/>
    <col min="257" max="257" width="40.44140625" style="42" customWidth="1"/>
    <col min="258" max="258" width="10.6640625" style="42" customWidth="1"/>
    <col min="259" max="259" width="12.6640625" style="42" customWidth="1"/>
    <col min="260" max="260" width="10.6640625" style="42" customWidth="1"/>
    <col min="261" max="261" width="12.6640625" style="42" customWidth="1"/>
    <col min="262" max="262" width="4.6640625" style="42" customWidth="1"/>
    <col min="263" max="263" width="10.6640625" style="42" customWidth="1"/>
    <col min="264" max="264" width="9.6640625" style="42" customWidth="1"/>
    <col min="265" max="265" width="10.6640625" style="42" customWidth="1"/>
    <col min="266" max="266" width="9.6640625" style="42" customWidth="1"/>
    <col min="267" max="512" width="11.44140625" style="42"/>
    <col min="513" max="513" width="40.44140625" style="42" customWidth="1"/>
    <col min="514" max="514" width="10.6640625" style="42" customWidth="1"/>
    <col min="515" max="515" width="12.6640625" style="42" customWidth="1"/>
    <col min="516" max="516" width="10.6640625" style="42" customWidth="1"/>
    <col min="517" max="517" width="12.6640625" style="42" customWidth="1"/>
    <col min="518" max="518" width="4.6640625" style="42" customWidth="1"/>
    <col min="519" max="519" width="10.6640625" style="42" customWidth="1"/>
    <col min="520" max="520" width="9.6640625" style="42" customWidth="1"/>
    <col min="521" max="521" width="10.6640625" style="42" customWidth="1"/>
    <col min="522" max="522" width="9.6640625" style="42" customWidth="1"/>
    <col min="523" max="768" width="11.44140625" style="42"/>
    <col min="769" max="769" width="40.44140625" style="42" customWidth="1"/>
    <col min="770" max="770" width="10.6640625" style="42" customWidth="1"/>
    <col min="771" max="771" width="12.6640625" style="42" customWidth="1"/>
    <col min="772" max="772" width="10.6640625" style="42" customWidth="1"/>
    <col min="773" max="773" width="12.6640625" style="42" customWidth="1"/>
    <col min="774" max="774" width="4.6640625" style="42" customWidth="1"/>
    <col min="775" max="775" width="10.6640625" style="42" customWidth="1"/>
    <col min="776" max="776" width="9.6640625" style="42" customWidth="1"/>
    <col min="777" max="777" width="10.6640625" style="42" customWidth="1"/>
    <col min="778" max="778" width="9.6640625" style="42" customWidth="1"/>
    <col min="779" max="1024" width="11.44140625" style="42"/>
    <col min="1025" max="1025" width="40.44140625" style="42" customWidth="1"/>
    <col min="1026" max="1026" width="10.6640625" style="42" customWidth="1"/>
    <col min="1027" max="1027" width="12.6640625" style="42" customWidth="1"/>
    <col min="1028" max="1028" width="10.6640625" style="42" customWidth="1"/>
    <col min="1029" max="1029" width="12.6640625" style="42" customWidth="1"/>
    <col min="1030" max="1030" width="4.6640625" style="42" customWidth="1"/>
    <col min="1031" max="1031" width="10.6640625" style="42" customWidth="1"/>
    <col min="1032" max="1032" width="9.6640625" style="42" customWidth="1"/>
    <col min="1033" max="1033" width="10.6640625" style="42" customWidth="1"/>
    <col min="1034" max="1034" width="9.6640625" style="42" customWidth="1"/>
    <col min="1035" max="1280" width="11.44140625" style="42"/>
    <col min="1281" max="1281" width="40.44140625" style="42" customWidth="1"/>
    <col min="1282" max="1282" width="10.6640625" style="42" customWidth="1"/>
    <col min="1283" max="1283" width="12.6640625" style="42" customWidth="1"/>
    <col min="1284" max="1284" width="10.6640625" style="42" customWidth="1"/>
    <col min="1285" max="1285" width="12.6640625" style="42" customWidth="1"/>
    <col min="1286" max="1286" width="4.6640625" style="42" customWidth="1"/>
    <col min="1287" max="1287" width="10.6640625" style="42" customWidth="1"/>
    <col min="1288" max="1288" width="9.6640625" style="42" customWidth="1"/>
    <col min="1289" max="1289" width="10.6640625" style="42" customWidth="1"/>
    <col min="1290" max="1290" width="9.6640625" style="42" customWidth="1"/>
    <col min="1291" max="1536" width="11.44140625" style="42"/>
    <col min="1537" max="1537" width="40.44140625" style="42" customWidth="1"/>
    <col min="1538" max="1538" width="10.6640625" style="42" customWidth="1"/>
    <col min="1539" max="1539" width="12.6640625" style="42" customWidth="1"/>
    <col min="1540" max="1540" width="10.6640625" style="42" customWidth="1"/>
    <col min="1541" max="1541" width="12.6640625" style="42" customWidth="1"/>
    <col min="1542" max="1542" width="4.6640625" style="42" customWidth="1"/>
    <col min="1543" max="1543" width="10.6640625" style="42" customWidth="1"/>
    <col min="1544" max="1544" width="9.6640625" style="42" customWidth="1"/>
    <col min="1545" max="1545" width="10.6640625" style="42" customWidth="1"/>
    <col min="1546" max="1546" width="9.6640625" style="42" customWidth="1"/>
    <col min="1547" max="1792" width="11.44140625" style="42"/>
    <col min="1793" max="1793" width="40.44140625" style="42" customWidth="1"/>
    <col min="1794" max="1794" width="10.6640625" style="42" customWidth="1"/>
    <col min="1795" max="1795" width="12.6640625" style="42" customWidth="1"/>
    <col min="1796" max="1796" width="10.6640625" style="42" customWidth="1"/>
    <col min="1797" max="1797" width="12.6640625" style="42" customWidth="1"/>
    <col min="1798" max="1798" width="4.6640625" style="42" customWidth="1"/>
    <col min="1799" max="1799" width="10.6640625" style="42" customWidth="1"/>
    <col min="1800" max="1800" width="9.6640625" style="42" customWidth="1"/>
    <col min="1801" max="1801" width="10.6640625" style="42" customWidth="1"/>
    <col min="1802" max="1802" width="9.6640625" style="42" customWidth="1"/>
    <col min="1803" max="2048" width="11.44140625" style="42"/>
    <col min="2049" max="2049" width="40.44140625" style="42" customWidth="1"/>
    <col min="2050" max="2050" width="10.6640625" style="42" customWidth="1"/>
    <col min="2051" max="2051" width="12.6640625" style="42" customWidth="1"/>
    <col min="2052" max="2052" width="10.6640625" style="42" customWidth="1"/>
    <col min="2053" max="2053" width="12.6640625" style="42" customWidth="1"/>
    <col min="2054" max="2054" width="4.6640625" style="42" customWidth="1"/>
    <col min="2055" max="2055" width="10.6640625" style="42" customWidth="1"/>
    <col min="2056" max="2056" width="9.6640625" style="42" customWidth="1"/>
    <col min="2057" max="2057" width="10.6640625" style="42" customWidth="1"/>
    <col min="2058" max="2058" width="9.6640625" style="42" customWidth="1"/>
    <col min="2059" max="2304" width="11.44140625" style="42"/>
    <col min="2305" max="2305" width="40.44140625" style="42" customWidth="1"/>
    <col min="2306" max="2306" width="10.6640625" style="42" customWidth="1"/>
    <col min="2307" max="2307" width="12.6640625" style="42" customWidth="1"/>
    <col min="2308" max="2308" width="10.6640625" style="42" customWidth="1"/>
    <col min="2309" max="2309" width="12.6640625" style="42" customWidth="1"/>
    <col min="2310" max="2310" width="4.6640625" style="42" customWidth="1"/>
    <col min="2311" max="2311" width="10.6640625" style="42" customWidth="1"/>
    <col min="2312" max="2312" width="9.6640625" style="42" customWidth="1"/>
    <col min="2313" max="2313" width="10.6640625" style="42" customWidth="1"/>
    <col min="2314" max="2314" width="9.6640625" style="42" customWidth="1"/>
    <col min="2315" max="2560" width="11.44140625" style="42"/>
    <col min="2561" max="2561" width="40.44140625" style="42" customWidth="1"/>
    <col min="2562" max="2562" width="10.6640625" style="42" customWidth="1"/>
    <col min="2563" max="2563" width="12.6640625" style="42" customWidth="1"/>
    <col min="2564" max="2564" width="10.6640625" style="42" customWidth="1"/>
    <col min="2565" max="2565" width="12.6640625" style="42" customWidth="1"/>
    <col min="2566" max="2566" width="4.6640625" style="42" customWidth="1"/>
    <col min="2567" max="2567" width="10.6640625" style="42" customWidth="1"/>
    <col min="2568" max="2568" width="9.6640625" style="42" customWidth="1"/>
    <col min="2569" max="2569" width="10.6640625" style="42" customWidth="1"/>
    <col min="2570" max="2570" width="9.6640625" style="42" customWidth="1"/>
    <col min="2571" max="2816" width="11.44140625" style="42"/>
    <col min="2817" max="2817" width="40.44140625" style="42" customWidth="1"/>
    <col min="2818" max="2818" width="10.6640625" style="42" customWidth="1"/>
    <col min="2819" max="2819" width="12.6640625" style="42" customWidth="1"/>
    <col min="2820" max="2820" width="10.6640625" style="42" customWidth="1"/>
    <col min="2821" max="2821" width="12.6640625" style="42" customWidth="1"/>
    <col min="2822" max="2822" width="4.6640625" style="42" customWidth="1"/>
    <col min="2823" max="2823" width="10.6640625" style="42" customWidth="1"/>
    <col min="2824" max="2824" width="9.6640625" style="42" customWidth="1"/>
    <col min="2825" max="2825" width="10.6640625" style="42" customWidth="1"/>
    <col min="2826" max="2826" width="9.6640625" style="42" customWidth="1"/>
    <col min="2827" max="3072" width="11.44140625" style="42"/>
    <col min="3073" max="3073" width="40.44140625" style="42" customWidth="1"/>
    <col min="3074" max="3074" width="10.6640625" style="42" customWidth="1"/>
    <col min="3075" max="3075" width="12.6640625" style="42" customWidth="1"/>
    <col min="3076" max="3076" width="10.6640625" style="42" customWidth="1"/>
    <col min="3077" max="3077" width="12.6640625" style="42" customWidth="1"/>
    <col min="3078" max="3078" width="4.6640625" style="42" customWidth="1"/>
    <col min="3079" max="3079" width="10.6640625" style="42" customWidth="1"/>
    <col min="3080" max="3080" width="9.6640625" style="42" customWidth="1"/>
    <col min="3081" max="3081" width="10.6640625" style="42" customWidth="1"/>
    <col min="3082" max="3082" width="9.6640625" style="42" customWidth="1"/>
    <col min="3083" max="3328" width="11.44140625" style="42"/>
    <col min="3329" max="3329" width="40.44140625" style="42" customWidth="1"/>
    <col min="3330" max="3330" width="10.6640625" style="42" customWidth="1"/>
    <col min="3331" max="3331" width="12.6640625" style="42" customWidth="1"/>
    <col min="3332" max="3332" width="10.6640625" style="42" customWidth="1"/>
    <col min="3333" max="3333" width="12.6640625" style="42" customWidth="1"/>
    <col min="3334" max="3334" width="4.6640625" style="42" customWidth="1"/>
    <col min="3335" max="3335" width="10.6640625" style="42" customWidth="1"/>
    <col min="3336" max="3336" width="9.6640625" style="42" customWidth="1"/>
    <col min="3337" max="3337" width="10.6640625" style="42" customWidth="1"/>
    <col min="3338" max="3338" width="9.6640625" style="42" customWidth="1"/>
    <col min="3339" max="3584" width="11.44140625" style="42"/>
    <col min="3585" max="3585" width="40.44140625" style="42" customWidth="1"/>
    <col min="3586" max="3586" width="10.6640625" style="42" customWidth="1"/>
    <col min="3587" max="3587" width="12.6640625" style="42" customWidth="1"/>
    <col min="3588" max="3588" width="10.6640625" style="42" customWidth="1"/>
    <col min="3589" max="3589" width="12.6640625" style="42" customWidth="1"/>
    <col min="3590" max="3590" width="4.6640625" style="42" customWidth="1"/>
    <col min="3591" max="3591" width="10.6640625" style="42" customWidth="1"/>
    <col min="3592" max="3592" width="9.6640625" style="42" customWidth="1"/>
    <col min="3593" max="3593" width="10.6640625" style="42" customWidth="1"/>
    <col min="3594" max="3594" width="9.6640625" style="42" customWidth="1"/>
    <col min="3595" max="3840" width="11.44140625" style="42"/>
    <col min="3841" max="3841" width="40.44140625" style="42" customWidth="1"/>
    <col min="3842" max="3842" width="10.6640625" style="42" customWidth="1"/>
    <col min="3843" max="3843" width="12.6640625" style="42" customWidth="1"/>
    <col min="3844" max="3844" width="10.6640625" style="42" customWidth="1"/>
    <col min="3845" max="3845" width="12.6640625" style="42" customWidth="1"/>
    <col min="3846" max="3846" width="4.6640625" style="42" customWidth="1"/>
    <col min="3847" max="3847" width="10.6640625" style="42" customWidth="1"/>
    <col min="3848" max="3848" width="9.6640625" style="42" customWidth="1"/>
    <col min="3849" max="3849" width="10.6640625" style="42" customWidth="1"/>
    <col min="3850" max="3850" width="9.6640625" style="42" customWidth="1"/>
    <col min="3851" max="4096" width="11.44140625" style="42"/>
    <col min="4097" max="4097" width="40.44140625" style="42" customWidth="1"/>
    <col min="4098" max="4098" width="10.6640625" style="42" customWidth="1"/>
    <col min="4099" max="4099" width="12.6640625" style="42" customWidth="1"/>
    <col min="4100" max="4100" width="10.6640625" style="42" customWidth="1"/>
    <col min="4101" max="4101" width="12.6640625" style="42" customWidth="1"/>
    <col min="4102" max="4102" width="4.6640625" style="42" customWidth="1"/>
    <col min="4103" max="4103" width="10.6640625" style="42" customWidth="1"/>
    <col min="4104" max="4104" width="9.6640625" style="42" customWidth="1"/>
    <col min="4105" max="4105" width="10.6640625" style="42" customWidth="1"/>
    <col min="4106" max="4106" width="9.6640625" style="42" customWidth="1"/>
    <col min="4107" max="4352" width="11.44140625" style="42"/>
    <col min="4353" max="4353" width="40.44140625" style="42" customWidth="1"/>
    <col min="4354" max="4354" width="10.6640625" style="42" customWidth="1"/>
    <col min="4355" max="4355" width="12.6640625" style="42" customWidth="1"/>
    <col min="4356" max="4356" width="10.6640625" style="42" customWidth="1"/>
    <col min="4357" max="4357" width="12.6640625" style="42" customWidth="1"/>
    <col min="4358" max="4358" width="4.6640625" style="42" customWidth="1"/>
    <col min="4359" max="4359" width="10.6640625" style="42" customWidth="1"/>
    <col min="4360" max="4360" width="9.6640625" style="42" customWidth="1"/>
    <col min="4361" max="4361" width="10.6640625" style="42" customWidth="1"/>
    <col min="4362" max="4362" width="9.6640625" style="42" customWidth="1"/>
    <col min="4363" max="4608" width="11.44140625" style="42"/>
    <col min="4609" max="4609" width="40.44140625" style="42" customWidth="1"/>
    <col min="4610" max="4610" width="10.6640625" style="42" customWidth="1"/>
    <col min="4611" max="4611" width="12.6640625" style="42" customWidth="1"/>
    <col min="4612" max="4612" width="10.6640625" style="42" customWidth="1"/>
    <col min="4613" max="4613" width="12.6640625" style="42" customWidth="1"/>
    <col min="4614" max="4614" width="4.6640625" style="42" customWidth="1"/>
    <col min="4615" max="4615" width="10.6640625" style="42" customWidth="1"/>
    <col min="4616" max="4616" width="9.6640625" style="42" customWidth="1"/>
    <col min="4617" max="4617" width="10.6640625" style="42" customWidth="1"/>
    <col min="4618" max="4618" width="9.6640625" style="42" customWidth="1"/>
    <col min="4619" max="4864" width="11.44140625" style="42"/>
    <col min="4865" max="4865" width="40.44140625" style="42" customWidth="1"/>
    <col min="4866" max="4866" width="10.6640625" style="42" customWidth="1"/>
    <col min="4867" max="4867" width="12.6640625" style="42" customWidth="1"/>
    <col min="4868" max="4868" width="10.6640625" style="42" customWidth="1"/>
    <col min="4869" max="4869" width="12.6640625" style="42" customWidth="1"/>
    <col min="4870" max="4870" width="4.6640625" style="42" customWidth="1"/>
    <col min="4871" max="4871" width="10.6640625" style="42" customWidth="1"/>
    <col min="4872" max="4872" width="9.6640625" style="42" customWidth="1"/>
    <col min="4873" max="4873" width="10.6640625" style="42" customWidth="1"/>
    <col min="4874" max="4874" width="9.6640625" style="42" customWidth="1"/>
    <col min="4875" max="5120" width="11.44140625" style="42"/>
    <col min="5121" max="5121" width="40.44140625" style="42" customWidth="1"/>
    <col min="5122" max="5122" width="10.6640625" style="42" customWidth="1"/>
    <col min="5123" max="5123" width="12.6640625" style="42" customWidth="1"/>
    <col min="5124" max="5124" width="10.6640625" style="42" customWidth="1"/>
    <col min="5125" max="5125" width="12.6640625" style="42" customWidth="1"/>
    <col min="5126" max="5126" width="4.6640625" style="42" customWidth="1"/>
    <col min="5127" max="5127" width="10.6640625" style="42" customWidth="1"/>
    <col min="5128" max="5128" width="9.6640625" style="42" customWidth="1"/>
    <col min="5129" max="5129" width="10.6640625" style="42" customWidth="1"/>
    <col min="5130" max="5130" width="9.6640625" style="42" customWidth="1"/>
    <col min="5131" max="5376" width="11.44140625" style="42"/>
    <col min="5377" max="5377" width="40.44140625" style="42" customWidth="1"/>
    <col min="5378" max="5378" width="10.6640625" style="42" customWidth="1"/>
    <col min="5379" max="5379" width="12.6640625" style="42" customWidth="1"/>
    <col min="5380" max="5380" width="10.6640625" style="42" customWidth="1"/>
    <col min="5381" max="5381" width="12.6640625" style="42" customWidth="1"/>
    <col min="5382" max="5382" width="4.6640625" style="42" customWidth="1"/>
    <col min="5383" max="5383" width="10.6640625" style="42" customWidth="1"/>
    <col min="5384" max="5384" width="9.6640625" style="42" customWidth="1"/>
    <col min="5385" max="5385" width="10.6640625" style="42" customWidth="1"/>
    <col min="5386" max="5386" width="9.6640625" style="42" customWidth="1"/>
    <col min="5387" max="5632" width="11.44140625" style="42"/>
    <col min="5633" max="5633" width="40.44140625" style="42" customWidth="1"/>
    <col min="5634" max="5634" width="10.6640625" style="42" customWidth="1"/>
    <col min="5635" max="5635" width="12.6640625" style="42" customWidth="1"/>
    <col min="5636" max="5636" width="10.6640625" style="42" customWidth="1"/>
    <col min="5637" max="5637" width="12.6640625" style="42" customWidth="1"/>
    <col min="5638" max="5638" width="4.6640625" style="42" customWidth="1"/>
    <col min="5639" max="5639" width="10.6640625" style="42" customWidth="1"/>
    <col min="5640" max="5640" width="9.6640625" style="42" customWidth="1"/>
    <col min="5641" max="5641" width="10.6640625" style="42" customWidth="1"/>
    <col min="5642" max="5642" width="9.6640625" style="42" customWidth="1"/>
    <col min="5643" max="5888" width="11.44140625" style="42"/>
    <col min="5889" max="5889" width="40.44140625" style="42" customWidth="1"/>
    <col min="5890" max="5890" width="10.6640625" style="42" customWidth="1"/>
    <col min="5891" max="5891" width="12.6640625" style="42" customWidth="1"/>
    <col min="5892" max="5892" width="10.6640625" style="42" customWidth="1"/>
    <col min="5893" max="5893" width="12.6640625" style="42" customWidth="1"/>
    <col min="5894" max="5894" width="4.6640625" style="42" customWidth="1"/>
    <col min="5895" max="5895" width="10.6640625" style="42" customWidth="1"/>
    <col min="5896" max="5896" width="9.6640625" style="42" customWidth="1"/>
    <col min="5897" max="5897" width="10.6640625" style="42" customWidth="1"/>
    <col min="5898" max="5898" width="9.6640625" style="42" customWidth="1"/>
    <col min="5899" max="6144" width="11.44140625" style="42"/>
    <col min="6145" max="6145" width="40.44140625" style="42" customWidth="1"/>
    <col min="6146" max="6146" width="10.6640625" style="42" customWidth="1"/>
    <col min="6147" max="6147" width="12.6640625" style="42" customWidth="1"/>
    <col min="6148" max="6148" width="10.6640625" style="42" customWidth="1"/>
    <col min="6149" max="6149" width="12.6640625" style="42" customWidth="1"/>
    <col min="6150" max="6150" width="4.6640625" style="42" customWidth="1"/>
    <col min="6151" max="6151" width="10.6640625" style="42" customWidth="1"/>
    <col min="6152" max="6152" width="9.6640625" style="42" customWidth="1"/>
    <col min="6153" max="6153" width="10.6640625" style="42" customWidth="1"/>
    <col min="6154" max="6154" width="9.6640625" style="42" customWidth="1"/>
    <col min="6155" max="6400" width="11.44140625" style="42"/>
    <col min="6401" max="6401" width="40.44140625" style="42" customWidth="1"/>
    <col min="6402" max="6402" width="10.6640625" style="42" customWidth="1"/>
    <col min="6403" max="6403" width="12.6640625" style="42" customWidth="1"/>
    <col min="6404" max="6404" width="10.6640625" style="42" customWidth="1"/>
    <col min="6405" max="6405" width="12.6640625" style="42" customWidth="1"/>
    <col min="6406" max="6406" width="4.6640625" style="42" customWidth="1"/>
    <col min="6407" max="6407" width="10.6640625" style="42" customWidth="1"/>
    <col min="6408" max="6408" width="9.6640625" style="42" customWidth="1"/>
    <col min="6409" max="6409" width="10.6640625" style="42" customWidth="1"/>
    <col min="6410" max="6410" width="9.6640625" style="42" customWidth="1"/>
    <col min="6411" max="6656" width="11.44140625" style="42"/>
    <col min="6657" max="6657" width="40.44140625" style="42" customWidth="1"/>
    <col min="6658" max="6658" width="10.6640625" style="42" customWidth="1"/>
    <col min="6659" max="6659" width="12.6640625" style="42" customWidth="1"/>
    <col min="6660" max="6660" width="10.6640625" style="42" customWidth="1"/>
    <col min="6661" max="6661" width="12.6640625" style="42" customWidth="1"/>
    <col min="6662" max="6662" width="4.6640625" style="42" customWidth="1"/>
    <col min="6663" max="6663" width="10.6640625" style="42" customWidth="1"/>
    <col min="6664" max="6664" width="9.6640625" style="42" customWidth="1"/>
    <col min="6665" max="6665" width="10.6640625" style="42" customWidth="1"/>
    <col min="6666" max="6666" width="9.6640625" style="42" customWidth="1"/>
    <col min="6667" max="6912" width="11.44140625" style="42"/>
    <col min="6913" max="6913" width="40.44140625" style="42" customWidth="1"/>
    <col min="6914" max="6914" width="10.6640625" style="42" customWidth="1"/>
    <col min="6915" max="6915" width="12.6640625" style="42" customWidth="1"/>
    <col min="6916" max="6916" width="10.6640625" style="42" customWidth="1"/>
    <col min="6917" max="6917" width="12.6640625" style="42" customWidth="1"/>
    <col min="6918" max="6918" width="4.6640625" style="42" customWidth="1"/>
    <col min="6919" max="6919" width="10.6640625" style="42" customWidth="1"/>
    <col min="6920" max="6920" width="9.6640625" style="42" customWidth="1"/>
    <col min="6921" max="6921" width="10.6640625" style="42" customWidth="1"/>
    <col min="6922" max="6922" width="9.6640625" style="42" customWidth="1"/>
    <col min="6923" max="7168" width="11.44140625" style="42"/>
    <col min="7169" max="7169" width="40.44140625" style="42" customWidth="1"/>
    <col min="7170" max="7170" width="10.6640625" style="42" customWidth="1"/>
    <col min="7171" max="7171" width="12.6640625" style="42" customWidth="1"/>
    <col min="7172" max="7172" width="10.6640625" style="42" customWidth="1"/>
    <col min="7173" max="7173" width="12.6640625" style="42" customWidth="1"/>
    <col min="7174" max="7174" width="4.6640625" style="42" customWidth="1"/>
    <col min="7175" max="7175" width="10.6640625" style="42" customWidth="1"/>
    <col min="7176" max="7176" width="9.6640625" style="42" customWidth="1"/>
    <col min="7177" max="7177" width="10.6640625" style="42" customWidth="1"/>
    <col min="7178" max="7178" width="9.6640625" style="42" customWidth="1"/>
    <col min="7179" max="7424" width="11.44140625" style="42"/>
    <col min="7425" max="7425" width="40.44140625" style="42" customWidth="1"/>
    <col min="7426" max="7426" width="10.6640625" style="42" customWidth="1"/>
    <col min="7427" max="7427" width="12.6640625" style="42" customWidth="1"/>
    <col min="7428" max="7428" width="10.6640625" style="42" customWidth="1"/>
    <col min="7429" max="7429" width="12.6640625" style="42" customWidth="1"/>
    <col min="7430" max="7430" width="4.6640625" style="42" customWidth="1"/>
    <col min="7431" max="7431" width="10.6640625" style="42" customWidth="1"/>
    <col min="7432" max="7432" width="9.6640625" style="42" customWidth="1"/>
    <col min="7433" max="7433" width="10.6640625" style="42" customWidth="1"/>
    <col min="7434" max="7434" width="9.6640625" style="42" customWidth="1"/>
    <col min="7435" max="7680" width="11.44140625" style="42"/>
    <col min="7681" max="7681" width="40.44140625" style="42" customWidth="1"/>
    <col min="7682" max="7682" width="10.6640625" style="42" customWidth="1"/>
    <col min="7683" max="7683" width="12.6640625" style="42" customWidth="1"/>
    <col min="7684" max="7684" width="10.6640625" style="42" customWidth="1"/>
    <col min="7685" max="7685" width="12.6640625" style="42" customWidth="1"/>
    <col min="7686" max="7686" width="4.6640625" style="42" customWidth="1"/>
    <col min="7687" max="7687" width="10.6640625" style="42" customWidth="1"/>
    <col min="7688" max="7688" width="9.6640625" style="42" customWidth="1"/>
    <col min="7689" max="7689" width="10.6640625" style="42" customWidth="1"/>
    <col min="7690" max="7690" width="9.6640625" style="42" customWidth="1"/>
    <col min="7691" max="7936" width="11.44140625" style="42"/>
    <col min="7937" max="7937" width="40.44140625" style="42" customWidth="1"/>
    <col min="7938" max="7938" width="10.6640625" style="42" customWidth="1"/>
    <col min="7939" max="7939" width="12.6640625" style="42" customWidth="1"/>
    <col min="7940" max="7940" width="10.6640625" style="42" customWidth="1"/>
    <col min="7941" max="7941" width="12.6640625" style="42" customWidth="1"/>
    <col min="7942" max="7942" width="4.6640625" style="42" customWidth="1"/>
    <col min="7943" max="7943" width="10.6640625" style="42" customWidth="1"/>
    <col min="7944" max="7944" width="9.6640625" style="42" customWidth="1"/>
    <col min="7945" max="7945" width="10.6640625" style="42" customWidth="1"/>
    <col min="7946" max="7946" width="9.6640625" style="42" customWidth="1"/>
    <col min="7947" max="8192" width="11.44140625" style="42"/>
    <col min="8193" max="8193" width="40.44140625" style="42" customWidth="1"/>
    <col min="8194" max="8194" width="10.6640625" style="42" customWidth="1"/>
    <col min="8195" max="8195" width="12.6640625" style="42" customWidth="1"/>
    <col min="8196" max="8196" width="10.6640625" style="42" customWidth="1"/>
    <col min="8197" max="8197" width="12.6640625" style="42" customWidth="1"/>
    <col min="8198" max="8198" width="4.6640625" style="42" customWidth="1"/>
    <col min="8199" max="8199" width="10.6640625" style="42" customWidth="1"/>
    <col min="8200" max="8200" width="9.6640625" style="42" customWidth="1"/>
    <col min="8201" max="8201" width="10.6640625" style="42" customWidth="1"/>
    <col min="8202" max="8202" width="9.6640625" style="42" customWidth="1"/>
    <col min="8203" max="8448" width="11.44140625" style="42"/>
    <col min="8449" max="8449" width="40.44140625" style="42" customWidth="1"/>
    <col min="8450" max="8450" width="10.6640625" style="42" customWidth="1"/>
    <col min="8451" max="8451" width="12.6640625" style="42" customWidth="1"/>
    <col min="8452" max="8452" width="10.6640625" style="42" customWidth="1"/>
    <col min="8453" max="8453" width="12.6640625" style="42" customWidth="1"/>
    <col min="8454" max="8454" width="4.6640625" style="42" customWidth="1"/>
    <col min="8455" max="8455" width="10.6640625" style="42" customWidth="1"/>
    <col min="8456" max="8456" width="9.6640625" style="42" customWidth="1"/>
    <col min="8457" max="8457" width="10.6640625" style="42" customWidth="1"/>
    <col min="8458" max="8458" width="9.6640625" style="42" customWidth="1"/>
    <col min="8459" max="8704" width="11.44140625" style="42"/>
    <col min="8705" max="8705" width="40.44140625" style="42" customWidth="1"/>
    <col min="8706" max="8706" width="10.6640625" style="42" customWidth="1"/>
    <col min="8707" max="8707" width="12.6640625" style="42" customWidth="1"/>
    <col min="8708" max="8708" width="10.6640625" style="42" customWidth="1"/>
    <col min="8709" max="8709" width="12.6640625" style="42" customWidth="1"/>
    <col min="8710" max="8710" width="4.6640625" style="42" customWidth="1"/>
    <col min="8711" max="8711" width="10.6640625" style="42" customWidth="1"/>
    <col min="8712" max="8712" width="9.6640625" style="42" customWidth="1"/>
    <col min="8713" max="8713" width="10.6640625" style="42" customWidth="1"/>
    <col min="8714" max="8714" width="9.6640625" style="42" customWidth="1"/>
    <col min="8715" max="8960" width="11.44140625" style="42"/>
    <col min="8961" max="8961" width="40.44140625" style="42" customWidth="1"/>
    <col min="8962" max="8962" width="10.6640625" style="42" customWidth="1"/>
    <col min="8963" max="8963" width="12.6640625" style="42" customWidth="1"/>
    <col min="8964" max="8964" width="10.6640625" style="42" customWidth="1"/>
    <col min="8965" max="8965" width="12.6640625" style="42" customWidth="1"/>
    <col min="8966" max="8966" width="4.6640625" style="42" customWidth="1"/>
    <col min="8967" max="8967" width="10.6640625" style="42" customWidth="1"/>
    <col min="8968" max="8968" width="9.6640625" style="42" customWidth="1"/>
    <col min="8969" max="8969" width="10.6640625" style="42" customWidth="1"/>
    <col min="8970" max="8970" width="9.6640625" style="42" customWidth="1"/>
    <col min="8971" max="9216" width="11.44140625" style="42"/>
    <col min="9217" max="9217" width="40.44140625" style="42" customWidth="1"/>
    <col min="9218" max="9218" width="10.6640625" style="42" customWidth="1"/>
    <col min="9219" max="9219" width="12.6640625" style="42" customWidth="1"/>
    <col min="9220" max="9220" width="10.6640625" style="42" customWidth="1"/>
    <col min="9221" max="9221" width="12.6640625" style="42" customWidth="1"/>
    <col min="9222" max="9222" width="4.6640625" style="42" customWidth="1"/>
    <col min="9223" max="9223" width="10.6640625" style="42" customWidth="1"/>
    <col min="9224" max="9224" width="9.6640625" style="42" customWidth="1"/>
    <col min="9225" max="9225" width="10.6640625" style="42" customWidth="1"/>
    <col min="9226" max="9226" width="9.6640625" style="42" customWidth="1"/>
    <col min="9227" max="9472" width="11.44140625" style="42"/>
    <col min="9473" max="9473" width="40.44140625" style="42" customWidth="1"/>
    <col min="9474" max="9474" width="10.6640625" style="42" customWidth="1"/>
    <col min="9475" max="9475" width="12.6640625" style="42" customWidth="1"/>
    <col min="9476" max="9476" width="10.6640625" style="42" customWidth="1"/>
    <col min="9477" max="9477" width="12.6640625" style="42" customWidth="1"/>
    <col min="9478" max="9478" width="4.6640625" style="42" customWidth="1"/>
    <col min="9479" max="9479" width="10.6640625" style="42" customWidth="1"/>
    <col min="9480" max="9480" width="9.6640625" style="42" customWidth="1"/>
    <col min="9481" max="9481" width="10.6640625" style="42" customWidth="1"/>
    <col min="9482" max="9482" width="9.6640625" style="42" customWidth="1"/>
    <col min="9483" max="9728" width="11.44140625" style="42"/>
    <col min="9729" max="9729" width="40.44140625" style="42" customWidth="1"/>
    <col min="9730" max="9730" width="10.6640625" style="42" customWidth="1"/>
    <col min="9731" max="9731" width="12.6640625" style="42" customWidth="1"/>
    <col min="9732" max="9732" width="10.6640625" style="42" customWidth="1"/>
    <col min="9733" max="9733" width="12.6640625" style="42" customWidth="1"/>
    <col min="9734" max="9734" width="4.6640625" style="42" customWidth="1"/>
    <col min="9735" max="9735" width="10.6640625" style="42" customWidth="1"/>
    <col min="9736" max="9736" width="9.6640625" style="42" customWidth="1"/>
    <col min="9737" max="9737" width="10.6640625" style="42" customWidth="1"/>
    <col min="9738" max="9738" width="9.6640625" style="42" customWidth="1"/>
    <col min="9739" max="9984" width="11.44140625" style="42"/>
    <col min="9985" max="9985" width="40.44140625" style="42" customWidth="1"/>
    <col min="9986" max="9986" width="10.6640625" style="42" customWidth="1"/>
    <col min="9987" max="9987" width="12.6640625" style="42" customWidth="1"/>
    <col min="9988" max="9988" width="10.6640625" style="42" customWidth="1"/>
    <col min="9989" max="9989" width="12.6640625" style="42" customWidth="1"/>
    <col min="9990" max="9990" width="4.6640625" style="42" customWidth="1"/>
    <col min="9991" max="9991" width="10.6640625" style="42" customWidth="1"/>
    <col min="9992" max="9992" width="9.6640625" style="42" customWidth="1"/>
    <col min="9993" max="9993" width="10.6640625" style="42" customWidth="1"/>
    <col min="9994" max="9994" width="9.6640625" style="42" customWidth="1"/>
    <col min="9995" max="10240" width="11.44140625" style="42"/>
    <col min="10241" max="10241" width="40.44140625" style="42" customWidth="1"/>
    <col min="10242" max="10242" width="10.6640625" style="42" customWidth="1"/>
    <col min="10243" max="10243" width="12.6640625" style="42" customWidth="1"/>
    <col min="10244" max="10244" width="10.6640625" style="42" customWidth="1"/>
    <col min="10245" max="10245" width="12.6640625" style="42" customWidth="1"/>
    <col min="10246" max="10246" width="4.6640625" style="42" customWidth="1"/>
    <col min="10247" max="10247" width="10.6640625" style="42" customWidth="1"/>
    <col min="10248" max="10248" width="9.6640625" style="42" customWidth="1"/>
    <col min="10249" max="10249" width="10.6640625" style="42" customWidth="1"/>
    <col min="10250" max="10250" width="9.6640625" style="42" customWidth="1"/>
    <col min="10251" max="10496" width="11.44140625" style="42"/>
    <col min="10497" max="10497" width="40.44140625" style="42" customWidth="1"/>
    <col min="10498" max="10498" width="10.6640625" style="42" customWidth="1"/>
    <col min="10499" max="10499" width="12.6640625" style="42" customWidth="1"/>
    <col min="10500" max="10500" width="10.6640625" style="42" customWidth="1"/>
    <col min="10501" max="10501" width="12.6640625" style="42" customWidth="1"/>
    <col min="10502" max="10502" width="4.6640625" style="42" customWidth="1"/>
    <col min="10503" max="10503" width="10.6640625" style="42" customWidth="1"/>
    <col min="10504" max="10504" width="9.6640625" style="42" customWidth="1"/>
    <col min="10505" max="10505" width="10.6640625" style="42" customWidth="1"/>
    <col min="10506" max="10506" width="9.6640625" style="42" customWidth="1"/>
    <col min="10507" max="10752" width="11.44140625" style="42"/>
    <col min="10753" max="10753" width="40.44140625" style="42" customWidth="1"/>
    <col min="10754" max="10754" width="10.6640625" style="42" customWidth="1"/>
    <col min="10755" max="10755" width="12.6640625" style="42" customWidth="1"/>
    <col min="10756" max="10756" width="10.6640625" style="42" customWidth="1"/>
    <col min="10757" max="10757" width="12.6640625" style="42" customWidth="1"/>
    <col min="10758" max="10758" width="4.6640625" style="42" customWidth="1"/>
    <col min="10759" max="10759" width="10.6640625" style="42" customWidth="1"/>
    <col min="10760" max="10760" width="9.6640625" style="42" customWidth="1"/>
    <col min="10761" max="10761" width="10.6640625" style="42" customWidth="1"/>
    <col min="10762" max="10762" width="9.6640625" style="42" customWidth="1"/>
    <col min="10763" max="11008" width="11.44140625" style="42"/>
    <col min="11009" max="11009" width="40.44140625" style="42" customWidth="1"/>
    <col min="11010" max="11010" width="10.6640625" style="42" customWidth="1"/>
    <col min="11011" max="11011" width="12.6640625" style="42" customWidth="1"/>
    <col min="11012" max="11012" width="10.6640625" style="42" customWidth="1"/>
    <col min="11013" max="11013" width="12.6640625" style="42" customWidth="1"/>
    <col min="11014" max="11014" width="4.6640625" style="42" customWidth="1"/>
    <col min="11015" max="11015" width="10.6640625" style="42" customWidth="1"/>
    <col min="11016" max="11016" width="9.6640625" style="42" customWidth="1"/>
    <col min="11017" max="11017" width="10.6640625" style="42" customWidth="1"/>
    <col min="11018" max="11018" width="9.6640625" style="42" customWidth="1"/>
    <col min="11019" max="11264" width="11.44140625" style="42"/>
    <col min="11265" max="11265" width="40.44140625" style="42" customWidth="1"/>
    <col min="11266" max="11266" width="10.6640625" style="42" customWidth="1"/>
    <col min="11267" max="11267" width="12.6640625" style="42" customWidth="1"/>
    <col min="11268" max="11268" width="10.6640625" style="42" customWidth="1"/>
    <col min="11269" max="11269" width="12.6640625" style="42" customWidth="1"/>
    <col min="11270" max="11270" width="4.6640625" style="42" customWidth="1"/>
    <col min="11271" max="11271" width="10.6640625" style="42" customWidth="1"/>
    <col min="11272" max="11272" width="9.6640625" style="42" customWidth="1"/>
    <col min="11273" max="11273" width="10.6640625" style="42" customWidth="1"/>
    <col min="11274" max="11274" width="9.6640625" style="42" customWidth="1"/>
    <col min="11275" max="11520" width="11.44140625" style="42"/>
    <col min="11521" max="11521" width="40.44140625" style="42" customWidth="1"/>
    <col min="11522" max="11522" width="10.6640625" style="42" customWidth="1"/>
    <col min="11523" max="11523" width="12.6640625" style="42" customWidth="1"/>
    <col min="11524" max="11524" width="10.6640625" style="42" customWidth="1"/>
    <col min="11525" max="11525" width="12.6640625" style="42" customWidth="1"/>
    <col min="11526" max="11526" width="4.6640625" style="42" customWidth="1"/>
    <col min="11527" max="11527" width="10.6640625" style="42" customWidth="1"/>
    <col min="11528" max="11528" width="9.6640625" style="42" customWidth="1"/>
    <col min="11529" max="11529" width="10.6640625" style="42" customWidth="1"/>
    <col min="11530" max="11530" width="9.6640625" style="42" customWidth="1"/>
    <col min="11531" max="11776" width="11.44140625" style="42"/>
    <col min="11777" max="11777" width="40.44140625" style="42" customWidth="1"/>
    <col min="11778" max="11778" width="10.6640625" style="42" customWidth="1"/>
    <col min="11779" max="11779" width="12.6640625" style="42" customWidth="1"/>
    <col min="11780" max="11780" width="10.6640625" style="42" customWidth="1"/>
    <col min="11781" max="11781" width="12.6640625" style="42" customWidth="1"/>
    <col min="11782" max="11782" width="4.6640625" style="42" customWidth="1"/>
    <col min="11783" max="11783" width="10.6640625" style="42" customWidth="1"/>
    <col min="11784" max="11784" width="9.6640625" style="42" customWidth="1"/>
    <col min="11785" max="11785" width="10.6640625" style="42" customWidth="1"/>
    <col min="11786" max="11786" width="9.6640625" style="42" customWidth="1"/>
    <col min="11787" max="12032" width="11.44140625" style="42"/>
    <col min="12033" max="12033" width="40.44140625" style="42" customWidth="1"/>
    <col min="12034" max="12034" width="10.6640625" style="42" customWidth="1"/>
    <col min="12035" max="12035" width="12.6640625" style="42" customWidth="1"/>
    <col min="12036" max="12036" width="10.6640625" style="42" customWidth="1"/>
    <col min="12037" max="12037" width="12.6640625" style="42" customWidth="1"/>
    <col min="12038" max="12038" width="4.6640625" style="42" customWidth="1"/>
    <col min="12039" max="12039" width="10.6640625" style="42" customWidth="1"/>
    <col min="12040" max="12040" width="9.6640625" style="42" customWidth="1"/>
    <col min="12041" max="12041" width="10.6640625" style="42" customWidth="1"/>
    <col min="12042" max="12042" width="9.6640625" style="42" customWidth="1"/>
    <col min="12043" max="12288" width="11.44140625" style="42"/>
    <col min="12289" max="12289" width="40.44140625" style="42" customWidth="1"/>
    <col min="12290" max="12290" width="10.6640625" style="42" customWidth="1"/>
    <col min="12291" max="12291" width="12.6640625" style="42" customWidth="1"/>
    <col min="12292" max="12292" width="10.6640625" style="42" customWidth="1"/>
    <col min="12293" max="12293" width="12.6640625" style="42" customWidth="1"/>
    <col min="12294" max="12294" width="4.6640625" style="42" customWidth="1"/>
    <col min="12295" max="12295" width="10.6640625" style="42" customWidth="1"/>
    <col min="12296" max="12296" width="9.6640625" style="42" customWidth="1"/>
    <col min="12297" max="12297" width="10.6640625" style="42" customWidth="1"/>
    <col min="12298" max="12298" width="9.6640625" style="42" customWidth="1"/>
    <col min="12299" max="12544" width="11.44140625" style="42"/>
    <col min="12545" max="12545" width="40.44140625" style="42" customWidth="1"/>
    <col min="12546" max="12546" width="10.6640625" style="42" customWidth="1"/>
    <col min="12547" max="12547" width="12.6640625" style="42" customWidth="1"/>
    <col min="12548" max="12548" width="10.6640625" style="42" customWidth="1"/>
    <col min="12549" max="12549" width="12.6640625" style="42" customWidth="1"/>
    <col min="12550" max="12550" width="4.6640625" style="42" customWidth="1"/>
    <col min="12551" max="12551" width="10.6640625" style="42" customWidth="1"/>
    <col min="12552" max="12552" width="9.6640625" style="42" customWidth="1"/>
    <col min="12553" max="12553" width="10.6640625" style="42" customWidth="1"/>
    <col min="12554" max="12554" width="9.6640625" style="42" customWidth="1"/>
    <col min="12555" max="12800" width="11.44140625" style="42"/>
    <col min="12801" max="12801" width="40.44140625" style="42" customWidth="1"/>
    <col min="12802" max="12802" width="10.6640625" style="42" customWidth="1"/>
    <col min="12803" max="12803" width="12.6640625" style="42" customWidth="1"/>
    <col min="12804" max="12804" width="10.6640625" style="42" customWidth="1"/>
    <col min="12805" max="12805" width="12.6640625" style="42" customWidth="1"/>
    <col min="12806" max="12806" width="4.6640625" style="42" customWidth="1"/>
    <col min="12807" max="12807" width="10.6640625" style="42" customWidth="1"/>
    <col min="12808" max="12808" width="9.6640625" style="42" customWidth="1"/>
    <col min="12809" max="12809" width="10.6640625" style="42" customWidth="1"/>
    <col min="12810" max="12810" width="9.6640625" style="42" customWidth="1"/>
    <col min="12811" max="13056" width="11.44140625" style="42"/>
    <col min="13057" max="13057" width="40.44140625" style="42" customWidth="1"/>
    <col min="13058" max="13058" width="10.6640625" style="42" customWidth="1"/>
    <col min="13059" max="13059" width="12.6640625" style="42" customWidth="1"/>
    <col min="13060" max="13060" width="10.6640625" style="42" customWidth="1"/>
    <col min="13061" max="13061" width="12.6640625" style="42" customWidth="1"/>
    <col min="13062" max="13062" width="4.6640625" style="42" customWidth="1"/>
    <col min="13063" max="13063" width="10.6640625" style="42" customWidth="1"/>
    <col min="13064" max="13064" width="9.6640625" style="42" customWidth="1"/>
    <col min="13065" max="13065" width="10.6640625" style="42" customWidth="1"/>
    <col min="13066" max="13066" width="9.6640625" style="42" customWidth="1"/>
    <col min="13067" max="13312" width="11.44140625" style="42"/>
    <col min="13313" max="13313" width="40.44140625" style="42" customWidth="1"/>
    <col min="13314" max="13314" width="10.6640625" style="42" customWidth="1"/>
    <col min="13315" max="13315" width="12.6640625" style="42" customWidth="1"/>
    <col min="13316" max="13316" width="10.6640625" style="42" customWidth="1"/>
    <col min="13317" max="13317" width="12.6640625" style="42" customWidth="1"/>
    <col min="13318" max="13318" width="4.6640625" style="42" customWidth="1"/>
    <col min="13319" max="13319" width="10.6640625" style="42" customWidth="1"/>
    <col min="13320" max="13320" width="9.6640625" style="42" customWidth="1"/>
    <col min="13321" max="13321" width="10.6640625" style="42" customWidth="1"/>
    <col min="13322" max="13322" width="9.6640625" style="42" customWidth="1"/>
    <col min="13323" max="13568" width="11.44140625" style="42"/>
    <col min="13569" max="13569" width="40.44140625" style="42" customWidth="1"/>
    <col min="13570" max="13570" width="10.6640625" style="42" customWidth="1"/>
    <col min="13571" max="13571" width="12.6640625" style="42" customWidth="1"/>
    <col min="13572" max="13572" width="10.6640625" style="42" customWidth="1"/>
    <col min="13573" max="13573" width="12.6640625" style="42" customWidth="1"/>
    <col min="13574" max="13574" width="4.6640625" style="42" customWidth="1"/>
    <col min="13575" max="13575" width="10.6640625" style="42" customWidth="1"/>
    <col min="13576" max="13576" width="9.6640625" style="42" customWidth="1"/>
    <col min="13577" max="13577" width="10.6640625" style="42" customWidth="1"/>
    <col min="13578" max="13578" width="9.6640625" style="42" customWidth="1"/>
    <col min="13579" max="13824" width="11.44140625" style="42"/>
    <col min="13825" max="13825" width="40.44140625" style="42" customWidth="1"/>
    <col min="13826" max="13826" width="10.6640625" style="42" customWidth="1"/>
    <col min="13827" max="13827" width="12.6640625" style="42" customWidth="1"/>
    <col min="13828" max="13828" width="10.6640625" style="42" customWidth="1"/>
    <col min="13829" max="13829" width="12.6640625" style="42" customWidth="1"/>
    <col min="13830" max="13830" width="4.6640625" style="42" customWidth="1"/>
    <col min="13831" max="13831" width="10.6640625" style="42" customWidth="1"/>
    <col min="13832" max="13832" width="9.6640625" style="42" customWidth="1"/>
    <col min="13833" max="13833" width="10.6640625" style="42" customWidth="1"/>
    <col min="13834" max="13834" width="9.6640625" style="42" customWidth="1"/>
    <col min="13835" max="14080" width="11.44140625" style="42"/>
    <col min="14081" max="14081" width="40.44140625" style="42" customWidth="1"/>
    <col min="14082" max="14082" width="10.6640625" style="42" customWidth="1"/>
    <col min="14083" max="14083" width="12.6640625" style="42" customWidth="1"/>
    <col min="14084" max="14084" width="10.6640625" style="42" customWidth="1"/>
    <col min="14085" max="14085" width="12.6640625" style="42" customWidth="1"/>
    <col min="14086" max="14086" width="4.6640625" style="42" customWidth="1"/>
    <col min="14087" max="14087" width="10.6640625" style="42" customWidth="1"/>
    <col min="14088" max="14088" width="9.6640625" style="42" customWidth="1"/>
    <col min="14089" max="14089" width="10.6640625" style="42" customWidth="1"/>
    <col min="14090" max="14090" width="9.6640625" style="42" customWidth="1"/>
    <col min="14091" max="14336" width="11.44140625" style="42"/>
    <col min="14337" max="14337" width="40.44140625" style="42" customWidth="1"/>
    <col min="14338" max="14338" width="10.6640625" style="42" customWidth="1"/>
    <col min="14339" max="14339" width="12.6640625" style="42" customWidth="1"/>
    <col min="14340" max="14340" width="10.6640625" style="42" customWidth="1"/>
    <col min="14341" max="14341" width="12.6640625" style="42" customWidth="1"/>
    <col min="14342" max="14342" width="4.6640625" style="42" customWidth="1"/>
    <col min="14343" max="14343" width="10.6640625" style="42" customWidth="1"/>
    <col min="14344" max="14344" width="9.6640625" style="42" customWidth="1"/>
    <col min="14345" max="14345" width="10.6640625" style="42" customWidth="1"/>
    <col min="14346" max="14346" width="9.6640625" style="42" customWidth="1"/>
    <col min="14347" max="14592" width="11.44140625" style="42"/>
    <col min="14593" max="14593" width="40.44140625" style="42" customWidth="1"/>
    <col min="14594" max="14594" width="10.6640625" style="42" customWidth="1"/>
    <col min="14595" max="14595" width="12.6640625" style="42" customWidth="1"/>
    <col min="14596" max="14596" width="10.6640625" style="42" customWidth="1"/>
    <col min="14597" max="14597" width="12.6640625" style="42" customWidth="1"/>
    <col min="14598" max="14598" width="4.6640625" style="42" customWidth="1"/>
    <col min="14599" max="14599" width="10.6640625" style="42" customWidth="1"/>
    <col min="14600" max="14600" width="9.6640625" style="42" customWidth="1"/>
    <col min="14601" max="14601" width="10.6640625" style="42" customWidth="1"/>
    <col min="14602" max="14602" width="9.6640625" style="42" customWidth="1"/>
    <col min="14603" max="14848" width="11.44140625" style="42"/>
    <col min="14849" max="14849" width="40.44140625" style="42" customWidth="1"/>
    <col min="14850" max="14850" width="10.6640625" style="42" customWidth="1"/>
    <col min="14851" max="14851" width="12.6640625" style="42" customWidth="1"/>
    <col min="14852" max="14852" width="10.6640625" style="42" customWidth="1"/>
    <col min="14853" max="14853" width="12.6640625" style="42" customWidth="1"/>
    <col min="14854" max="14854" width="4.6640625" style="42" customWidth="1"/>
    <col min="14855" max="14855" width="10.6640625" style="42" customWidth="1"/>
    <col min="14856" max="14856" width="9.6640625" style="42" customWidth="1"/>
    <col min="14857" max="14857" width="10.6640625" style="42" customWidth="1"/>
    <col min="14858" max="14858" width="9.6640625" style="42" customWidth="1"/>
    <col min="14859" max="15104" width="11.44140625" style="42"/>
    <col min="15105" max="15105" width="40.44140625" style="42" customWidth="1"/>
    <col min="15106" max="15106" width="10.6640625" style="42" customWidth="1"/>
    <col min="15107" max="15107" width="12.6640625" style="42" customWidth="1"/>
    <col min="15108" max="15108" width="10.6640625" style="42" customWidth="1"/>
    <col min="15109" max="15109" width="12.6640625" style="42" customWidth="1"/>
    <col min="15110" max="15110" width="4.6640625" style="42" customWidth="1"/>
    <col min="15111" max="15111" width="10.6640625" style="42" customWidth="1"/>
    <col min="15112" max="15112" width="9.6640625" style="42" customWidth="1"/>
    <col min="15113" max="15113" width="10.6640625" style="42" customWidth="1"/>
    <col min="15114" max="15114" width="9.6640625" style="42" customWidth="1"/>
    <col min="15115" max="15360" width="11.44140625" style="42"/>
    <col min="15361" max="15361" width="40.44140625" style="42" customWidth="1"/>
    <col min="15362" max="15362" width="10.6640625" style="42" customWidth="1"/>
    <col min="15363" max="15363" width="12.6640625" style="42" customWidth="1"/>
    <col min="15364" max="15364" width="10.6640625" style="42" customWidth="1"/>
    <col min="15365" max="15365" width="12.6640625" style="42" customWidth="1"/>
    <col min="15366" max="15366" width="4.6640625" style="42" customWidth="1"/>
    <col min="15367" max="15367" width="10.6640625" style="42" customWidth="1"/>
    <col min="15368" max="15368" width="9.6640625" style="42" customWidth="1"/>
    <col min="15369" max="15369" width="10.6640625" style="42" customWidth="1"/>
    <col min="15370" max="15370" width="9.6640625" style="42" customWidth="1"/>
    <col min="15371" max="15616" width="11.44140625" style="42"/>
    <col min="15617" max="15617" width="40.44140625" style="42" customWidth="1"/>
    <col min="15618" max="15618" width="10.6640625" style="42" customWidth="1"/>
    <col min="15619" max="15619" width="12.6640625" style="42" customWidth="1"/>
    <col min="15620" max="15620" width="10.6640625" style="42" customWidth="1"/>
    <col min="15621" max="15621" width="12.6640625" style="42" customWidth="1"/>
    <col min="15622" max="15622" width="4.6640625" style="42" customWidth="1"/>
    <col min="15623" max="15623" width="10.6640625" style="42" customWidth="1"/>
    <col min="15624" max="15624" width="9.6640625" style="42" customWidth="1"/>
    <col min="15625" max="15625" width="10.6640625" style="42" customWidth="1"/>
    <col min="15626" max="15626" width="9.6640625" style="42" customWidth="1"/>
    <col min="15627" max="15872" width="11.44140625" style="42"/>
    <col min="15873" max="15873" width="40.44140625" style="42" customWidth="1"/>
    <col min="15874" max="15874" width="10.6640625" style="42" customWidth="1"/>
    <col min="15875" max="15875" width="12.6640625" style="42" customWidth="1"/>
    <col min="15876" max="15876" width="10.6640625" style="42" customWidth="1"/>
    <col min="15877" max="15877" width="12.6640625" style="42" customWidth="1"/>
    <col min="15878" max="15878" width="4.6640625" style="42" customWidth="1"/>
    <col min="15879" max="15879" width="10.6640625" style="42" customWidth="1"/>
    <col min="15880" max="15880" width="9.6640625" style="42" customWidth="1"/>
    <col min="15881" max="15881" width="10.6640625" style="42" customWidth="1"/>
    <col min="15882" max="15882" width="9.6640625" style="42" customWidth="1"/>
    <col min="15883" max="16128" width="11.44140625" style="42"/>
    <col min="16129" max="16129" width="40.44140625" style="42" customWidth="1"/>
    <col min="16130" max="16130" width="10.6640625" style="42" customWidth="1"/>
    <col min="16131" max="16131" width="12.6640625" style="42" customWidth="1"/>
    <col min="16132" max="16132" width="10.6640625" style="42" customWidth="1"/>
    <col min="16133" max="16133" width="12.6640625" style="42" customWidth="1"/>
    <col min="16134" max="16134" width="4.6640625" style="42" customWidth="1"/>
    <col min="16135" max="16135" width="10.6640625" style="42" customWidth="1"/>
    <col min="16136" max="16136" width="9.6640625" style="42" customWidth="1"/>
    <col min="16137" max="16137" width="10.6640625" style="42" customWidth="1"/>
    <col min="16138" max="16138" width="9.6640625" style="42" customWidth="1"/>
    <col min="16139" max="16384" width="11.44140625" style="42"/>
  </cols>
  <sheetData>
    <row r="1" spans="1:10" s="78" customFormat="1" ht="52.95" customHeight="1">
      <c r="A1" s="81" t="s">
        <v>382</v>
      </c>
      <c r="B1" s="81"/>
      <c r="C1" s="81"/>
      <c r="D1" s="81"/>
      <c r="E1" s="81"/>
      <c r="F1" s="81"/>
      <c r="G1" s="81"/>
      <c r="H1" s="81"/>
      <c r="I1" s="81"/>
      <c r="J1" s="81"/>
    </row>
    <row r="2" spans="1:10" ht="13.8" thickBot="1"/>
    <row r="3" spans="1:10" s="78" customFormat="1" ht="19.95" customHeight="1" thickBot="1">
      <c r="A3" s="99"/>
      <c r="B3" s="99"/>
      <c r="C3" s="99"/>
      <c r="D3" s="99"/>
      <c r="E3" s="99"/>
      <c r="F3" s="99"/>
      <c r="G3" s="1132" t="s">
        <v>2</v>
      </c>
      <c r="H3" s="1133"/>
      <c r="I3" s="1133"/>
      <c r="J3" s="1134"/>
    </row>
    <row r="4" spans="1:10" s="45" customFormat="1" ht="19.95" customHeight="1" thickBot="1">
      <c r="A4" s="1141"/>
      <c r="B4" s="1135">
        <v>2019</v>
      </c>
      <c r="C4" s="1136"/>
      <c r="D4" s="1137">
        <v>2020</v>
      </c>
      <c r="E4" s="1136"/>
      <c r="G4" s="1138" t="s">
        <v>323</v>
      </c>
      <c r="H4" s="1139"/>
      <c r="I4" s="1140" t="s">
        <v>324</v>
      </c>
      <c r="J4" s="1139"/>
    </row>
    <row r="5" spans="1:10" s="45" customFormat="1" ht="27" customHeight="1" thickBot="1">
      <c r="A5" s="1142"/>
      <c r="B5" s="577" t="s">
        <v>323</v>
      </c>
      <c r="C5" s="578" t="s">
        <v>5</v>
      </c>
      <c r="D5" s="577" t="s">
        <v>323</v>
      </c>
      <c r="E5" s="578" t="s">
        <v>5</v>
      </c>
      <c r="G5" s="585" t="s">
        <v>323</v>
      </c>
      <c r="H5" s="549" t="s">
        <v>6</v>
      </c>
      <c r="I5" s="586" t="s">
        <v>5</v>
      </c>
      <c r="J5" s="549" t="s">
        <v>6</v>
      </c>
    </row>
    <row r="6" spans="1:10" ht="18" customHeight="1">
      <c r="A6" s="120" t="s">
        <v>383</v>
      </c>
      <c r="B6" s="1047">
        <v>56537</v>
      </c>
      <c r="C6" s="1048">
        <v>9040</v>
      </c>
      <c r="D6" s="285">
        <v>61375</v>
      </c>
      <c r="E6" s="287">
        <v>12085</v>
      </c>
      <c r="G6" s="650">
        <f>D6-B6</f>
        <v>4838</v>
      </c>
      <c r="H6" s="651">
        <f>(D6-B6)/B6</f>
        <v>8.5572280099757675E-2</v>
      </c>
      <c r="I6" s="652">
        <f>E6-C6</f>
        <v>3045</v>
      </c>
      <c r="J6" s="651">
        <f>(E6-C6)/C6</f>
        <v>0.33683628318584069</v>
      </c>
    </row>
    <row r="7" spans="1:10" ht="18" customHeight="1" thickBot="1">
      <c r="A7" s="284" t="s">
        <v>384</v>
      </c>
      <c r="B7" s="1049">
        <v>22000</v>
      </c>
      <c r="C7" s="1050">
        <v>9973</v>
      </c>
      <c r="D7" s="286">
        <v>80177</v>
      </c>
      <c r="E7" s="288">
        <v>4295</v>
      </c>
      <c r="G7" s="653">
        <f>D7-B7</f>
        <v>58177</v>
      </c>
      <c r="H7" s="654">
        <f>(D7-B7)/B7</f>
        <v>2.6444090909090909</v>
      </c>
      <c r="I7" s="655">
        <f>E7-C7</f>
        <v>-5678</v>
      </c>
      <c r="J7" s="654">
        <f>(E7-C7)/C7</f>
        <v>-0.56933721046826435</v>
      </c>
    </row>
    <row r="8" spans="1:10" ht="19.95" customHeight="1" thickBot="1">
      <c r="A8" s="582" t="s">
        <v>336</v>
      </c>
      <c r="B8" s="648">
        <f>SUM(B6:B7)</f>
        <v>78537</v>
      </c>
      <c r="C8" s="649">
        <f>SUM(C6:C7)</f>
        <v>19013</v>
      </c>
      <c r="D8" s="648">
        <f>SUM(D6:D7)</f>
        <v>141552</v>
      </c>
      <c r="E8" s="649">
        <f>SUM(E6:E7)</f>
        <v>16380</v>
      </c>
      <c r="G8" s="656">
        <f>D8-B8</f>
        <v>63015</v>
      </c>
      <c r="H8" s="657">
        <f>(D8-B8)/B8</f>
        <v>0.80236067076664497</v>
      </c>
      <c r="I8" s="658">
        <f>E8-C8</f>
        <v>-2633</v>
      </c>
      <c r="J8" s="657">
        <f>(E8-C8)/C8</f>
        <v>-0.13848419502445694</v>
      </c>
    </row>
  </sheetData>
  <mergeCells count="6">
    <mergeCell ref="G3:J3"/>
    <mergeCell ref="A4:A5"/>
    <mergeCell ref="B4:C4"/>
    <mergeCell ref="D4:E4"/>
    <mergeCell ref="G4:H4"/>
    <mergeCell ref="I4:J4"/>
  </mergeCells>
  <printOptions horizontalCentered="1"/>
  <pageMargins left="0" right="0" top="0.35433070866141736" bottom="0.31496062992125984" header="0" footer="0.19685039370078741"/>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N28" sqref="N28"/>
    </sheetView>
  </sheetViews>
  <sheetFormatPr baseColWidth="10" defaultRowHeight="13.2"/>
  <cols>
    <col min="1" max="1" width="41.88671875" style="42" customWidth="1"/>
    <col min="2" max="2" width="10.6640625" style="42" customWidth="1"/>
    <col min="3" max="3" width="12.88671875" style="42" customWidth="1"/>
    <col min="4" max="4" width="10.6640625" style="42" customWidth="1"/>
    <col min="5" max="5" width="12.6640625" style="42" customWidth="1"/>
    <col min="6" max="6" width="2.33203125" style="42" customWidth="1"/>
    <col min="7" max="7" width="10.6640625" style="42" customWidth="1"/>
    <col min="8" max="8" width="9.6640625" style="42" customWidth="1"/>
    <col min="9" max="9" width="11.6640625" style="42" bestFit="1" customWidth="1"/>
    <col min="10" max="10" width="9.6640625" style="42" customWidth="1"/>
    <col min="11" max="256" width="11.44140625" style="42"/>
    <col min="257" max="257" width="45.33203125" style="42" customWidth="1"/>
    <col min="258" max="258" width="10.6640625" style="42" customWidth="1"/>
    <col min="259" max="259" width="14.6640625" style="42" customWidth="1"/>
    <col min="260" max="260" width="10.6640625" style="42" customWidth="1"/>
    <col min="261" max="261" width="14.6640625" style="42" customWidth="1"/>
    <col min="262" max="262" width="4.6640625" style="42" customWidth="1"/>
    <col min="263" max="263" width="10.6640625" style="42" customWidth="1"/>
    <col min="264" max="264" width="9.6640625" style="42" customWidth="1"/>
    <col min="265" max="265" width="12.6640625" style="42" customWidth="1"/>
    <col min="266" max="266" width="9.6640625" style="42" customWidth="1"/>
    <col min="267" max="512" width="11.44140625" style="42"/>
    <col min="513" max="513" width="45.33203125" style="42" customWidth="1"/>
    <col min="514" max="514" width="10.6640625" style="42" customWidth="1"/>
    <col min="515" max="515" width="14.6640625" style="42" customWidth="1"/>
    <col min="516" max="516" width="10.6640625" style="42" customWidth="1"/>
    <col min="517" max="517" width="14.6640625" style="42" customWidth="1"/>
    <col min="518" max="518" width="4.6640625" style="42" customWidth="1"/>
    <col min="519" max="519" width="10.6640625" style="42" customWidth="1"/>
    <col min="520" max="520" width="9.6640625" style="42" customWidth="1"/>
    <col min="521" max="521" width="12.6640625" style="42" customWidth="1"/>
    <col min="522" max="522" width="9.6640625" style="42" customWidth="1"/>
    <col min="523" max="768" width="11.44140625" style="42"/>
    <col min="769" max="769" width="45.33203125" style="42" customWidth="1"/>
    <col min="770" max="770" width="10.6640625" style="42" customWidth="1"/>
    <col min="771" max="771" width="14.6640625" style="42" customWidth="1"/>
    <col min="772" max="772" width="10.6640625" style="42" customWidth="1"/>
    <col min="773" max="773" width="14.6640625" style="42" customWidth="1"/>
    <col min="774" max="774" width="4.6640625" style="42" customWidth="1"/>
    <col min="775" max="775" width="10.6640625" style="42" customWidth="1"/>
    <col min="776" max="776" width="9.6640625" style="42" customWidth="1"/>
    <col min="777" max="777" width="12.6640625" style="42" customWidth="1"/>
    <col min="778" max="778" width="9.6640625" style="42" customWidth="1"/>
    <col min="779" max="1024" width="11.44140625" style="42"/>
    <col min="1025" max="1025" width="45.33203125" style="42" customWidth="1"/>
    <col min="1026" max="1026" width="10.6640625" style="42" customWidth="1"/>
    <col min="1027" max="1027" width="14.6640625" style="42" customWidth="1"/>
    <col min="1028" max="1028" width="10.6640625" style="42" customWidth="1"/>
    <col min="1029" max="1029" width="14.6640625" style="42" customWidth="1"/>
    <col min="1030" max="1030" width="4.6640625" style="42" customWidth="1"/>
    <col min="1031" max="1031" width="10.6640625" style="42" customWidth="1"/>
    <col min="1032" max="1032" width="9.6640625" style="42" customWidth="1"/>
    <col min="1033" max="1033" width="12.6640625" style="42" customWidth="1"/>
    <col min="1034" max="1034" width="9.6640625" style="42" customWidth="1"/>
    <col min="1035" max="1280" width="11.44140625" style="42"/>
    <col min="1281" max="1281" width="45.33203125" style="42" customWidth="1"/>
    <col min="1282" max="1282" width="10.6640625" style="42" customWidth="1"/>
    <col min="1283" max="1283" width="14.6640625" style="42" customWidth="1"/>
    <col min="1284" max="1284" width="10.6640625" style="42" customWidth="1"/>
    <col min="1285" max="1285" width="14.6640625" style="42" customWidth="1"/>
    <col min="1286" max="1286" width="4.6640625" style="42" customWidth="1"/>
    <col min="1287" max="1287" width="10.6640625" style="42" customWidth="1"/>
    <col min="1288" max="1288" width="9.6640625" style="42" customWidth="1"/>
    <col min="1289" max="1289" width="12.6640625" style="42" customWidth="1"/>
    <col min="1290" max="1290" width="9.6640625" style="42" customWidth="1"/>
    <col min="1291" max="1536" width="11.44140625" style="42"/>
    <col min="1537" max="1537" width="45.33203125" style="42" customWidth="1"/>
    <col min="1538" max="1538" width="10.6640625" style="42" customWidth="1"/>
    <col min="1539" max="1539" width="14.6640625" style="42" customWidth="1"/>
    <col min="1540" max="1540" width="10.6640625" style="42" customWidth="1"/>
    <col min="1541" max="1541" width="14.6640625" style="42" customWidth="1"/>
    <col min="1542" max="1542" width="4.6640625" style="42" customWidth="1"/>
    <col min="1543" max="1543" width="10.6640625" style="42" customWidth="1"/>
    <col min="1544" max="1544" width="9.6640625" style="42" customWidth="1"/>
    <col min="1545" max="1545" width="12.6640625" style="42" customWidth="1"/>
    <col min="1546" max="1546" width="9.6640625" style="42" customWidth="1"/>
    <col min="1547" max="1792" width="11.44140625" style="42"/>
    <col min="1793" max="1793" width="45.33203125" style="42" customWidth="1"/>
    <col min="1794" max="1794" width="10.6640625" style="42" customWidth="1"/>
    <col min="1795" max="1795" width="14.6640625" style="42" customWidth="1"/>
    <col min="1796" max="1796" width="10.6640625" style="42" customWidth="1"/>
    <col min="1797" max="1797" width="14.6640625" style="42" customWidth="1"/>
    <col min="1798" max="1798" width="4.6640625" style="42" customWidth="1"/>
    <col min="1799" max="1799" width="10.6640625" style="42" customWidth="1"/>
    <col min="1800" max="1800" width="9.6640625" style="42" customWidth="1"/>
    <col min="1801" max="1801" width="12.6640625" style="42" customWidth="1"/>
    <col min="1802" max="1802" width="9.6640625" style="42" customWidth="1"/>
    <col min="1803" max="2048" width="11.44140625" style="42"/>
    <col min="2049" max="2049" width="45.33203125" style="42" customWidth="1"/>
    <col min="2050" max="2050" width="10.6640625" style="42" customWidth="1"/>
    <col min="2051" max="2051" width="14.6640625" style="42" customWidth="1"/>
    <col min="2052" max="2052" width="10.6640625" style="42" customWidth="1"/>
    <col min="2053" max="2053" width="14.6640625" style="42" customWidth="1"/>
    <col min="2054" max="2054" width="4.6640625" style="42" customWidth="1"/>
    <col min="2055" max="2055" width="10.6640625" style="42" customWidth="1"/>
    <col min="2056" max="2056" width="9.6640625" style="42" customWidth="1"/>
    <col min="2057" max="2057" width="12.6640625" style="42" customWidth="1"/>
    <col min="2058" max="2058" width="9.6640625" style="42" customWidth="1"/>
    <col min="2059" max="2304" width="11.44140625" style="42"/>
    <col min="2305" max="2305" width="45.33203125" style="42" customWidth="1"/>
    <col min="2306" max="2306" width="10.6640625" style="42" customWidth="1"/>
    <col min="2307" max="2307" width="14.6640625" style="42" customWidth="1"/>
    <col min="2308" max="2308" width="10.6640625" style="42" customWidth="1"/>
    <col min="2309" max="2309" width="14.6640625" style="42" customWidth="1"/>
    <col min="2310" max="2310" width="4.6640625" style="42" customWidth="1"/>
    <col min="2311" max="2311" width="10.6640625" style="42" customWidth="1"/>
    <col min="2312" max="2312" width="9.6640625" style="42" customWidth="1"/>
    <col min="2313" max="2313" width="12.6640625" style="42" customWidth="1"/>
    <col min="2314" max="2314" width="9.6640625" style="42" customWidth="1"/>
    <col min="2315" max="2560" width="11.44140625" style="42"/>
    <col min="2561" max="2561" width="45.33203125" style="42" customWidth="1"/>
    <col min="2562" max="2562" width="10.6640625" style="42" customWidth="1"/>
    <col min="2563" max="2563" width="14.6640625" style="42" customWidth="1"/>
    <col min="2564" max="2564" width="10.6640625" style="42" customWidth="1"/>
    <col min="2565" max="2565" width="14.6640625" style="42" customWidth="1"/>
    <col min="2566" max="2566" width="4.6640625" style="42" customWidth="1"/>
    <col min="2567" max="2567" width="10.6640625" style="42" customWidth="1"/>
    <col min="2568" max="2568" width="9.6640625" style="42" customWidth="1"/>
    <col min="2569" max="2569" width="12.6640625" style="42" customWidth="1"/>
    <col min="2570" max="2570" width="9.6640625" style="42" customWidth="1"/>
    <col min="2571" max="2816" width="11.44140625" style="42"/>
    <col min="2817" max="2817" width="45.33203125" style="42" customWidth="1"/>
    <col min="2818" max="2818" width="10.6640625" style="42" customWidth="1"/>
    <col min="2819" max="2819" width="14.6640625" style="42" customWidth="1"/>
    <col min="2820" max="2820" width="10.6640625" style="42" customWidth="1"/>
    <col min="2821" max="2821" width="14.6640625" style="42" customWidth="1"/>
    <col min="2822" max="2822" width="4.6640625" style="42" customWidth="1"/>
    <col min="2823" max="2823" width="10.6640625" style="42" customWidth="1"/>
    <col min="2824" max="2824" width="9.6640625" style="42" customWidth="1"/>
    <col min="2825" max="2825" width="12.6640625" style="42" customWidth="1"/>
    <col min="2826" max="2826" width="9.6640625" style="42" customWidth="1"/>
    <col min="2827" max="3072" width="11.44140625" style="42"/>
    <col min="3073" max="3073" width="45.33203125" style="42" customWidth="1"/>
    <col min="3074" max="3074" width="10.6640625" style="42" customWidth="1"/>
    <col min="3075" max="3075" width="14.6640625" style="42" customWidth="1"/>
    <col min="3076" max="3076" width="10.6640625" style="42" customWidth="1"/>
    <col min="3077" max="3077" width="14.6640625" style="42" customWidth="1"/>
    <col min="3078" max="3078" width="4.6640625" style="42" customWidth="1"/>
    <col min="3079" max="3079" width="10.6640625" style="42" customWidth="1"/>
    <col min="3080" max="3080" width="9.6640625" style="42" customWidth="1"/>
    <col min="3081" max="3081" width="12.6640625" style="42" customWidth="1"/>
    <col min="3082" max="3082" width="9.6640625" style="42" customWidth="1"/>
    <col min="3083" max="3328" width="11.44140625" style="42"/>
    <col min="3329" max="3329" width="45.33203125" style="42" customWidth="1"/>
    <col min="3330" max="3330" width="10.6640625" style="42" customWidth="1"/>
    <col min="3331" max="3331" width="14.6640625" style="42" customWidth="1"/>
    <col min="3332" max="3332" width="10.6640625" style="42" customWidth="1"/>
    <col min="3333" max="3333" width="14.6640625" style="42" customWidth="1"/>
    <col min="3334" max="3334" width="4.6640625" style="42" customWidth="1"/>
    <col min="3335" max="3335" width="10.6640625" style="42" customWidth="1"/>
    <col min="3336" max="3336" width="9.6640625" style="42" customWidth="1"/>
    <col min="3337" max="3337" width="12.6640625" style="42" customWidth="1"/>
    <col min="3338" max="3338" width="9.6640625" style="42" customWidth="1"/>
    <col min="3339" max="3584" width="11.44140625" style="42"/>
    <col min="3585" max="3585" width="45.33203125" style="42" customWidth="1"/>
    <col min="3586" max="3586" width="10.6640625" style="42" customWidth="1"/>
    <col min="3587" max="3587" width="14.6640625" style="42" customWidth="1"/>
    <col min="3588" max="3588" width="10.6640625" style="42" customWidth="1"/>
    <col min="3589" max="3589" width="14.6640625" style="42" customWidth="1"/>
    <col min="3590" max="3590" width="4.6640625" style="42" customWidth="1"/>
    <col min="3591" max="3591" width="10.6640625" style="42" customWidth="1"/>
    <col min="3592" max="3592" width="9.6640625" style="42" customWidth="1"/>
    <col min="3593" max="3593" width="12.6640625" style="42" customWidth="1"/>
    <col min="3594" max="3594" width="9.6640625" style="42" customWidth="1"/>
    <col min="3595" max="3840" width="11.44140625" style="42"/>
    <col min="3841" max="3841" width="45.33203125" style="42" customWidth="1"/>
    <col min="3842" max="3842" width="10.6640625" style="42" customWidth="1"/>
    <col min="3843" max="3843" width="14.6640625" style="42" customWidth="1"/>
    <col min="3844" max="3844" width="10.6640625" style="42" customWidth="1"/>
    <col min="3845" max="3845" width="14.6640625" style="42" customWidth="1"/>
    <col min="3846" max="3846" width="4.6640625" style="42" customWidth="1"/>
    <col min="3847" max="3847" width="10.6640625" style="42" customWidth="1"/>
    <col min="3848" max="3848" width="9.6640625" style="42" customWidth="1"/>
    <col min="3849" max="3849" width="12.6640625" style="42" customWidth="1"/>
    <col min="3850" max="3850" width="9.6640625" style="42" customWidth="1"/>
    <col min="3851" max="4096" width="11.44140625" style="42"/>
    <col min="4097" max="4097" width="45.33203125" style="42" customWidth="1"/>
    <col min="4098" max="4098" width="10.6640625" style="42" customWidth="1"/>
    <col min="4099" max="4099" width="14.6640625" style="42" customWidth="1"/>
    <col min="4100" max="4100" width="10.6640625" style="42" customWidth="1"/>
    <col min="4101" max="4101" width="14.6640625" style="42" customWidth="1"/>
    <col min="4102" max="4102" width="4.6640625" style="42" customWidth="1"/>
    <col min="4103" max="4103" width="10.6640625" style="42" customWidth="1"/>
    <col min="4104" max="4104" width="9.6640625" style="42" customWidth="1"/>
    <col min="4105" max="4105" width="12.6640625" style="42" customWidth="1"/>
    <col min="4106" max="4106" width="9.6640625" style="42" customWidth="1"/>
    <col min="4107" max="4352" width="11.44140625" style="42"/>
    <col min="4353" max="4353" width="45.33203125" style="42" customWidth="1"/>
    <col min="4354" max="4354" width="10.6640625" style="42" customWidth="1"/>
    <col min="4355" max="4355" width="14.6640625" style="42" customWidth="1"/>
    <col min="4356" max="4356" width="10.6640625" style="42" customWidth="1"/>
    <col min="4357" max="4357" width="14.6640625" style="42" customWidth="1"/>
    <col min="4358" max="4358" width="4.6640625" style="42" customWidth="1"/>
    <col min="4359" max="4359" width="10.6640625" style="42" customWidth="1"/>
    <col min="4360" max="4360" width="9.6640625" style="42" customWidth="1"/>
    <col min="4361" max="4361" width="12.6640625" style="42" customWidth="1"/>
    <col min="4362" max="4362" width="9.6640625" style="42" customWidth="1"/>
    <col min="4363" max="4608" width="11.44140625" style="42"/>
    <col min="4609" max="4609" width="45.33203125" style="42" customWidth="1"/>
    <col min="4610" max="4610" width="10.6640625" style="42" customWidth="1"/>
    <col min="4611" max="4611" width="14.6640625" style="42" customWidth="1"/>
    <col min="4612" max="4612" width="10.6640625" style="42" customWidth="1"/>
    <col min="4613" max="4613" width="14.6640625" style="42" customWidth="1"/>
    <col min="4614" max="4614" width="4.6640625" style="42" customWidth="1"/>
    <col min="4615" max="4615" width="10.6640625" style="42" customWidth="1"/>
    <col min="4616" max="4616" width="9.6640625" style="42" customWidth="1"/>
    <col min="4617" max="4617" width="12.6640625" style="42" customWidth="1"/>
    <col min="4618" max="4618" width="9.6640625" style="42" customWidth="1"/>
    <col min="4619" max="4864" width="11.44140625" style="42"/>
    <col min="4865" max="4865" width="45.33203125" style="42" customWidth="1"/>
    <col min="4866" max="4866" width="10.6640625" style="42" customWidth="1"/>
    <col min="4867" max="4867" width="14.6640625" style="42" customWidth="1"/>
    <col min="4868" max="4868" width="10.6640625" style="42" customWidth="1"/>
    <col min="4869" max="4869" width="14.6640625" style="42" customWidth="1"/>
    <col min="4870" max="4870" width="4.6640625" style="42" customWidth="1"/>
    <col min="4871" max="4871" width="10.6640625" style="42" customWidth="1"/>
    <col min="4872" max="4872" width="9.6640625" style="42" customWidth="1"/>
    <col min="4873" max="4873" width="12.6640625" style="42" customWidth="1"/>
    <col min="4874" max="4874" width="9.6640625" style="42" customWidth="1"/>
    <col min="4875" max="5120" width="11.44140625" style="42"/>
    <col min="5121" max="5121" width="45.33203125" style="42" customWidth="1"/>
    <col min="5122" max="5122" width="10.6640625" style="42" customWidth="1"/>
    <col min="5123" max="5123" width="14.6640625" style="42" customWidth="1"/>
    <col min="5124" max="5124" width="10.6640625" style="42" customWidth="1"/>
    <col min="5125" max="5125" width="14.6640625" style="42" customWidth="1"/>
    <col min="5126" max="5126" width="4.6640625" style="42" customWidth="1"/>
    <col min="5127" max="5127" width="10.6640625" style="42" customWidth="1"/>
    <col min="5128" max="5128" width="9.6640625" style="42" customWidth="1"/>
    <col min="5129" max="5129" width="12.6640625" style="42" customWidth="1"/>
    <col min="5130" max="5130" width="9.6640625" style="42" customWidth="1"/>
    <col min="5131" max="5376" width="11.44140625" style="42"/>
    <col min="5377" max="5377" width="45.33203125" style="42" customWidth="1"/>
    <col min="5378" max="5378" width="10.6640625" style="42" customWidth="1"/>
    <col min="5379" max="5379" width="14.6640625" style="42" customWidth="1"/>
    <col min="5380" max="5380" width="10.6640625" style="42" customWidth="1"/>
    <col min="5381" max="5381" width="14.6640625" style="42" customWidth="1"/>
    <col min="5382" max="5382" width="4.6640625" style="42" customWidth="1"/>
    <col min="5383" max="5383" width="10.6640625" style="42" customWidth="1"/>
    <col min="5384" max="5384" width="9.6640625" style="42" customWidth="1"/>
    <col min="5385" max="5385" width="12.6640625" style="42" customWidth="1"/>
    <col min="5386" max="5386" width="9.6640625" style="42" customWidth="1"/>
    <col min="5387" max="5632" width="11.44140625" style="42"/>
    <col min="5633" max="5633" width="45.33203125" style="42" customWidth="1"/>
    <col min="5634" max="5634" width="10.6640625" style="42" customWidth="1"/>
    <col min="5635" max="5635" width="14.6640625" style="42" customWidth="1"/>
    <col min="5636" max="5636" width="10.6640625" style="42" customWidth="1"/>
    <col min="5637" max="5637" width="14.6640625" style="42" customWidth="1"/>
    <col min="5638" max="5638" width="4.6640625" style="42" customWidth="1"/>
    <col min="5639" max="5639" width="10.6640625" style="42" customWidth="1"/>
    <col min="5640" max="5640" width="9.6640625" style="42" customWidth="1"/>
    <col min="5641" max="5641" width="12.6640625" style="42" customWidth="1"/>
    <col min="5642" max="5642" width="9.6640625" style="42" customWidth="1"/>
    <col min="5643" max="5888" width="11.44140625" style="42"/>
    <col min="5889" max="5889" width="45.33203125" style="42" customWidth="1"/>
    <col min="5890" max="5890" width="10.6640625" style="42" customWidth="1"/>
    <col min="5891" max="5891" width="14.6640625" style="42" customWidth="1"/>
    <col min="5892" max="5892" width="10.6640625" style="42" customWidth="1"/>
    <col min="5893" max="5893" width="14.6640625" style="42" customWidth="1"/>
    <col min="5894" max="5894" width="4.6640625" style="42" customWidth="1"/>
    <col min="5895" max="5895" width="10.6640625" style="42" customWidth="1"/>
    <col min="5896" max="5896" width="9.6640625" style="42" customWidth="1"/>
    <col min="5897" max="5897" width="12.6640625" style="42" customWidth="1"/>
    <col min="5898" max="5898" width="9.6640625" style="42" customWidth="1"/>
    <col min="5899" max="6144" width="11.44140625" style="42"/>
    <col min="6145" max="6145" width="45.33203125" style="42" customWidth="1"/>
    <col min="6146" max="6146" width="10.6640625" style="42" customWidth="1"/>
    <col min="6147" max="6147" width="14.6640625" style="42" customWidth="1"/>
    <col min="6148" max="6148" width="10.6640625" style="42" customWidth="1"/>
    <col min="6149" max="6149" width="14.6640625" style="42" customWidth="1"/>
    <col min="6150" max="6150" width="4.6640625" style="42" customWidth="1"/>
    <col min="6151" max="6151" width="10.6640625" style="42" customWidth="1"/>
    <col min="6152" max="6152" width="9.6640625" style="42" customWidth="1"/>
    <col min="6153" max="6153" width="12.6640625" style="42" customWidth="1"/>
    <col min="6154" max="6154" width="9.6640625" style="42" customWidth="1"/>
    <col min="6155" max="6400" width="11.44140625" style="42"/>
    <col min="6401" max="6401" width="45.33203125" style="42" customWidth="1"/>
    <col min="6402" max="6402" width="10.6640625" style="42" customWidth="1"/>
    <col min="6403" max="6403" width="14.6640625" style="42" customWidth="1"/>
    <col min="6404" max="6404" width="10.6640625" style="42" customWidth="1"/>
    <col min="6405" max="6405" width="14.6640625" style="42" customWidth="1"/>
    <col min="6406" max="6406" width="4.6640625" style="42" customWidth="1"/>
    <col min="6407" max="6407" width="10.6640625" style="42" customWidth="1"/>
    <col min="6408" max="6408" width="9.6640625" style="42" customWidth="1"/>
    <col min="6409" max="6409" width="12.6640625" style="42" customWidth="1"/>
    <col min="6410" max="6410" width="9.6640625" style="42" customWidth="1"/>
    <col min="6411" max="6656" width="11.44140625" style="42"/>
    <col min="6657" max="6657" width="45.33203125" style="42" customWidth="1"/>
    <col min="6658" max="6658" width="10.6640625" style="42" customWidth="1"/>
    <col min="6659" max="6659" width="14.6640625" style="42" customWidth="1"/>
    <col min="6660" max="6660" width="10.6640625" style="42" customWidth="1"/>
    <col min="6661" max="6661" width="14.6640625" style="42" customWidth="1"/>
    <col min="6662" max="6662" width="4.6640625" style="42" customWidth="1"/>
    <col min="6663" max="6663" width="10.6640625" style="42" customWidth="1"/>
    <col min="6664" max="6664" width="9.6640625" style="42" customWidth="1"/>
    <col min="6665" max="6665" width="12.6640625" style="42" customWidth="1"/>
    <col min="6666" max="6666" width="9.6640625" style="42" customWidth="1"/>
    <col min="6667" max="6912" width="11.44140625" style="42"/>
    <col min="6913" max="6913" width="45.33203125" style="42" customWidth="1"/>
    <col min="6914" max="6914" width="10.6640625" style="42" customWidth="1"/>
    <col min="6915" max="6915" width="14.6640625" style="42" customWidth="1"/>
    <col min="6916" max="6916" width="10.6640625" style="42" customWidth="1"/>
    <col min="6917" max="6917" width="14.6640625" style="42" customWidth="1"/>
    <col min="6918" max="6918" width="4.6640625" style="42" customWidth="1"/>
    <col min="6919" max="6919" width="10.6640625" style="42" customWidth="1"/>
    <col min="6920" max="6920" width="9.6640625" style="42" customWidth="1"/>
    <col min="6921" max="6921" width="12.6640625" style="42" customWidth="1"/>
    <col min="6922" max="6922" width="9.6640625" style="42" customWidth="1"/>
    <col min="6923" max="7168" width="11.44140625" style="42"/>
    <col min="7169" max="7169" width="45.33203125" style="42" customWidth="1"/>
    <col min="7170" max="7170" width="10.6640625" style="42" customWidth="1"/>
    <col min="7171" max="7171" width="14.6640625" style="42" customWidth="1"/>
    <col min="7172" max="7172" width="10.6640625" style="42" customWidth="1"/>
    <col min="7173" max="7173" width="14.6640625" style="42" customWidth="1"/>
    <col min="7174" max="7174" width="4.6640625" style="42" customWidth="1"/>
    <col min="7175" max="7175" width="10.6640625" style="42" customWidth="1"/>
    <col min="7176" max="7176" width="9.6640625" style="42" customWidth="1"/>
    <col min="7177" max="7177" width="12.6640625" style="42" customWidth="1"/>
    <col min="7178" max="7178" width="9.6640625" style="42" customWidth="1"/>
    <col min="7179" max="7424" width="11.44140625" style="42"/>
    <col min="7425" max="7425" width="45.33203125" style="42" customWidth="1"/>
    <col min="7426" max="7426" width="10.6640625" style="42" customWidth="1"/>
    <col min="7427" max="7427" width="14.6640625" style="42" customWidth="1"/>
    <col min="7428" max="7428" width="10.6640625" style="42" customWidth="1"/>
    <col min="7429" max="7429" width="14.6640625" style="42" customWidth="1"/>
    <col min="7430" max="7430" width="4.6640625" style="42" customWidth="1"/>
    <col min="7431" max="7431" width="10.6640625" style="42" customWidth="1"/>
    <col min="7432" max="7432" width="9.6640625" style="42" customWidth="1"/>
    <col min="7433" max="7433" width="12.6640625" style="42" customWidth="1"/>
    <col min="7434" max="7434" width="9.6640625" style="42" customWidth="1"/>
    <col min="7435" max="7680" width="11.44140625" style="42"/>
    <col min="7681" max="7681" width="45.33203125" style="42" customWidth="1"/>
    <col min="7682" max="7682" width="10.6640625" style="42" customWidth="1"/>
    <col min="7683" max="7683" width="14.6640625" style="42" customWidth="1"/>
    <col min="7684" max="7684" width="10.6640625" style="42" customWidth="1"/>
    <col min="7685" max="7685" width="14.6640625" style="42" customWidth="1"/>
    <col min="7686" max="7686" width="4.6640625" style="42" customWidth="1"/>
    <col min="7687" max="7687" width="10.6640625" style="42" customWidth="1"/>
    <col min="7688" max="7688" width="9.6640625" style="42" customWidth="1"/>
    <col min="7689" max="7689" width="12.6640625" style="42" customWidth="1"/>
    <col min="7690" max="7690" width="9.6640625" style="42" customWidth="1"/>
    <col min="7691" max="7936" width="11.44140625" style="42"/>
    <col min="7937" max="7937" width="45.33203125" style="42" customWidth="1"/>
    <col min="7938" max="7938" width="10.6640625" style="42" customWidth="1"/>
    <col min="7939" max="7939" width="14.6640625" style="42" customWidth="1"/>
    <col min="7940" max="7940" width="10.6640625" style="42" customWidth="1"/>
    <col min="7941" max="7941" width="14.6640625" style="42" customWidth="1"/>
    <col min="7942" max="7942" width="4.6640625" style="42" customWidth="1"/>
    <col min="7943" max="7943" width="10.6640625" style="42" customWidth="1"/>
    <col min="7944" max="7944" width="9.6640625" style="42" customWidth="1"/>
    <col min="7945" max="7945" width="12.6640625" style="42" customWidth="1"/>
    <col min="7946" max="7946" width="9.6640625" style="42" customWidth="1"/>
    <col min="7947" max="8192" width="11.44140625" style="42"/>
    <col min="8193" max="8193" width="45.33203125" style="42" customWidth="1"/>
    <col min="8194" max="8194" width="10.6640625" style="42" customWidth="1"/>
    <col min="8195" max="8195" width="14.6640625" style="42" customWidth="1"/>
    <col min="8196" max="8196" width="10.6640625" style="42" customWidth="1"/>
    <col min="8197" max="8197" width="14.6640625" style="42" customWidth="1"/>
    <col min="8198" max="8198" width="4.6640625" style="42" customWidth="1"/>
    <col min="8199" max="8199" width="10.6640625" style="42" customWidth="1"/>
    <col min="8200" max="8200" width="9.6640625" style="42" customWidth="1"/>
    <col min="8201" max="8201" width="12.6640625" style="42" customWidth="1"/>
    <col min="8202" max="8202" width="9.6640625" style="42" customWidth="1"/>
    <col min="8203" max="8448" width="11.44140625" style="42"/>
    <col min="8449" max="8449" width="45.33203125" style="42" customWidth="1"/>
    <col min="8450" max="8450" width="10.6640625" style="42" customWidth="1"/>
    <col min="8451" max="8451" width="14.6640625" style="42" customWidth="1"/>
    <col min="8452" max="8452" width="10.6640625" style="42" customWidth="1"/>
    <col min="8453" max="8453" width="14.6640625" style="42" customWidth="1"/>
    <col min="8454" max="8454" width="4.6640625" style="42" customWidth="1"/>
    <col min="8455" max="8455" width="10.6640625" style="42" customWidth="1"/>
    <col min="8456" max="8456" width="9.6640625" style="42" customWidth="1"/>
    <col min="8457" max="8457" width="12.6640625" style="42" customWidth="1"/>
    <col min="8458" max="8458" width="9.6640625" style="42" customWidth="1"/>
    <col min="8459" max="8704" width="11.44140625" style="42"/>
    <col min="8705" max="8705" width="45.33203125" style="42" customWidth="1"/>
    <col min="8706" max="8706" width="10.6640625" style="42" customWidth="1"/>
    <col min="8707" max="8707" width="14.6640625" style="42" customWidth="1"/>
    <col min="8708" max="8708" width="10.6640625" style="42" customWidth="1"/>
    <col min="8709" max="8709" width="14.6640625" style="42" customWidth="1"/>
    <col min="8710" max="8710" width="4.6640625" style="42" customWidth="1"/>
    <col min="8711" max="8711" width="10.6640625" style="42" customWidth="1"/>
    <col min="8712" max="8712" width="9.6640625" style="42" customWidth="1"/>
    <col min="8713" max="8713" width="12.6640625" style="42" customWidth="1"/>
    <col min="8714" max="8714" width="9.6640625" style="42" customWidth="1"/>
    <col min="8715" max="8960" width="11.44140625" style="42"/>
    <col min="8961" max="8961" width="45.33203125" style="42" customWidth="1"/>
    <col min="8962" max="8962" width="10.6640625" style="42" customWidth="1"/>
    <col min="8963" max="8963" width="14.6640625" style="42" customWidth="1"/>
    <col min="8964" max="8964" width="10.6640625" style="42" customWidth="1"/>
    <col min="8965" max="8965" width="14.6640625" style="42" customWidth="1"/>
    <col min="8966" max="8966" width="4.6640625" style="42" customWidth="1"/>
    <col min="8967" max="8967" width="10.6640625" style="42" customWidth="1"/>
    <col min="8968" max="8968" width="9.6640625" style="42" customWidth="1"/>
    <col min="8969" max="8969" width="12.6640625" style="42" customWidth="1"/>
    <col min="8970" max="8970" width="9.6640625" style="42" customWidth="1"/>
    <col min="8971" max="9216" width="11.44140625" style="42"/>
    <col min="9217" max="9217" width="45.33203125" style="42" customWidth="1"/>
    <col min="9218" max="9218" width="10.6640625" style="42" customWidth="1"/>
    <col min="9219" max="9219" width="14.6640625" style="42" customWidth="1"/>
    <col min="9220" max="9220" width="10.6640625" style="42" customWidth="1"/>
    <col min="9221" max="9221" width="14.6640625" style="42" customWidth="1"/>
    <col min="9222" max="9222" width="4.6640625" style="42" customWidth="1"/>
    <col min="9223" max="9223" width="10.6640625" style="42" customWidth="1"/>
    <col min="9224" max="9224" width="9.6640625" style="42" customWidth="1"/>
    <col min="9225" max="9225" width="12.6640625" style="42" customWidth="1"/>
    <col min="9226" max="9226" width="9.6640625" style="42" customWidth="1"/>
    <col min="9227" max="9472" width="11.44140625" style="42"/>
    <col min="9473" max="9473" width="45.33203125" style="42" customWidth="1"/>
    <col min="9474" max="9474" width="10.6640625" style="42" customWidth="1"/>
    <col min="9475" max="9475" width="14.6640625" style="42" customWidth="1"/>
    <col min="9476" max="9476" width="10.6640625" style="42" customWidth="1"/>
    <col min="9477" max="9477" width="14.6640625" style="42" customWidth="1"/>
    <col min="9478" max="9478" width="4.6640625" style="42" customWidth="1"/>
    <col min="9479" max="9479" width="10.6640625" style="42" customWidth="1"/>
    <col min="9480" max="9480" width="9.6640625" style="42" customWidth="1"/>
    <col min="9481" max="9481" width="12.6640625" style="42" customWidth="1"/>
    <col min="9482" max="9482" width="9.6640625" style="42" customWidth="1"/>
    <col min="9483" max="9728" width="11.44140625" style="42"/>
    <col min="9729" max="9729" width="45.33203125" style="42" customWidth="1"/>
    <col min="9730" max="9730" width="10.6640625" style="42" customWidth="1"/>
    <col min="9731" max="9731" width="14.6640625" style="42" customWidth="1"/>
    <col min="9732" max="9732" width="10.6640625" style="42" customWidth="1"/>
    <col min="9733" max="9733" width="14.6640625" style="42" customWidth="1"/>
    <col min="9734" max="9734" width="4.6640625" style="42" customWidth="1"/>
    <col min="9735" max="9735" width="10.6640625" style="42" customWidth="1"/>
    <col min="9736" max="9736" width="9.6640625" style="42" customWidth="1"/>
    <col min="9737" max="9737" width="12.6640625" style="42" customWidth="1"/>
    <col min="9738" max="9738" width="9.6640625" style="42" customWidth="1"/>
    <col min="9739" max="9984" width="11.44140625" style="42"/>
    <col min="9985" max="9985" width="45.33203125" style="42" customWidth="1"/>
    <col min="9986" max="9986" width="10.6640625" style="42" customWidth="1"/>
    <col min="9987" max="9987" width="14.6640625" style="42" customWidth="1"/>
    <col min="9988" max="9988" width="10.6640625" style="42" customWidth="1"/>
    <col min="9989" max="9989" width="14.6640625" style="42" customWidth="1"/>
    <col min="9990" max="9990" width="4.6640625" style="42" customWidth="1"/>
    <col min="9991" max="9991" width="10.6640625" style="42" customWidth="1"/>
    <col min="9992" max="9992" width="9.6640625" style="42" customWidth="1"/>
    <col min="9993" max="9993" width="12.6640625" style="42" customWidth="1"/>
    <col min="9994" max="9994" width="9.6640625" style="42" customWidth="1"/>
    <col min="9995" max="10240" width="11.44140625" style="42"/>
    <col min="10241" max="10241" width="45.33203125" style="42" customWidth="1"/>
    <col min="10242" max="10242" width="10.6640625" style="42" customWidth="1"/>
    <col min="10243" max="10243" width="14.6640625" style="42" customWidth="1"/>
    <col min="10244" max="10244" width="10.6640625" style="42" customWidth="1"/>
    <col min="10245" max="10245" width="14.6640625" style="42" customWidth="1"/>
    <col min="10246" max="10246" width="4.6640625" style="42" customWidth="1"/>
    <col min="10247" max="10247" width="10.6640625" style="42" customWidth="1"/>
    <col min="10248" max="10248" width="9.6640625" style="42" customWidth="1"/>
    <col min="10249" max="10249" width="12.6640625" style="42" customWidth="1"/>
    <col min="10250" max="10250" width="9.6640625" style="42" customWidth="1"/>
    <col min="10251" max="10496" width="11.44140625" style="42"/>
    <col min="10497" max="10497" width="45.33203125" style="42" customWidth="1"/>
    <col min="10498" max="10498" width="10.6640625" style="42" customWidth="1"/>
    <col min="10499" max="10499" width="14.6640625" style="42" customWidth="1"/>
    <col min="10500" max="10500" width="10.6640625" style="42" customWidth="1"/>
    <col min="10501" max="10501" width="14.6640625" style="42" customWidth="1"/>
    <col min="10502" max="10502" width="4.6640625" style="42" customWidth="1"/>
    <col min="10503" max="10503" width="10.6640625" style="42" customWidth="1"/>
    <col min="10504" max="10504" width="9.6640625" style="42" customWidth="1"/>
    <col min="10505" max="10505" width="12.6640625" style="42" customWidth="1"/>
    <col min="10506" max="10506" width="9.6640625" style="42" customWidth="1"/>
    <col min="10507" max="10752" width="11.44140625" style="42"/>
    <col min="10753" max="10753" width="45.33203125" style="42" customWidth="1"/>
    <col min="10754" max="10754" width="10.6640625" style="42" customWidth="1"/>
    <col min="10755" max="10755" width="14.6640625" style="42" customWidth="1"/>
    <col min="10756" max="10756" width="10.6640625" style="42" customWidth="1"/>
    <col min="10757" max="10757" width="14.6640625" style="42" customWidth="1"/>
    <col min="10758" max="10758" width="4.6640625" style="42" customWidth="1"/>
    <col min="10759" max="10759" width="10.6640625" style="42" customWidth="1"/>
    <col min="10760" max="10760" width="9.6640625" style="42" customWidth="1"/>
    <col min="10761" max="10761" width="12.6640625" style="42" customWidth="1"/>
    <col min="10762" max="10762" width="9.6640625" style="42" customWidth="1"/>
    <col min="10763" max="11008" width="11.44140625" style="42"/>
    <col min="11009" max="11009" width="45.33203125" style="42" customWidth="1"/>
    <col min="11010" max="11010" width="10.6640625" style="42" customWidth="1"/>
    <col min="11011" max="11011" width="14.6640625" style="42" customWidth="1"/>
    <col min="11012" max="11012" width="10.6640625" style="42" customWidth="1"/>
    <col min="11013" max="11013" width="14.6640625" style="42" customWidth="1"/>
    <col min="11014" max="11014" width="4.6640625" style="42" customWidth="1"/>
    <col min="11015" max="11015" width="10.6640625" style="42" customWidth="1"/>
    <col min="11016" max="11016" width="9.6640625" style="42" customWidth="1"/>
    <col min="11017" max="11017" width="12.6640625" style="42" customWidth="1"/>
    <col min="11018" max="11018" width="9.6640625" style="42" customWidth="1"/>
    <col min="11019" max="11264" width="11.44140625" style="42"/>
    <col min="11265" max="11265" width="45.33203125" style="42" customWidth="1"/>
    <col min="11266" max="11266" width="10.6640625" style="42" customWidth="1"/>
    <col min="11267" max="11267" width="14.6640625" style="42" customWidth="1"/>
    <col min="11268" max="11268" width="10.6640625" style="42" customWidth="1"/>
    <col min="11269" max="11269" width="14.6640625" style="42" customWidth="1"/>
    <col min="11270" max="11270" width="4.6640625" style="42" customWidth="1"/>
    <col min="11271" max="11271" width="10.6640625" style="42" customWidth="1"/>
    <col min="11272" max="11272" width="9.6640625" style="42" customWidth="1"/>
    <col min="11273" max="11273" width="12.6640625" style="42" customWidth="1"/>
    <col min="11274" max="11274" width="9.6640625" style="42" customWidth="1"/>
    <col min="11275" max="11520" width="11.44140625" style="42"/>
    <col min="11521" max="11521" width="45.33203125" style="42" customWidth="1"/>
    <col min="11522" max="11522" width="10.6640625" style="42" customWidth="1"/>
    <col min="11523" max="11523" width="14.6640625" style="42" customWidth="1"/>
    <col min="11524" max="11524" width="10.6640625" style="42" customWidth="1"/>
    <col min="11525" max="11525" width="14.6640625" style="42" customWidth="1"/>
    <col min="11526" max="11526" width="4.6640625" style="42" customWidth="1"/>
    <col min="11527" max="11527" width="10.6640625" style="42" customWidth="1"/>
    <col min="11528" max="11528" width="9.6640625" style="42" customWidth="1"/>
    <col min="11529" max="11529" width="12.6640625" style="42" customWidth="1"/>
    <col min="11530" max="11530" width="9.6640625" style="42" customWidth="1"/>
    <col min="11531" max="11776" width="11.44140625" style="42"/>
    <col min="11777" max="11777" width="45.33203125" style="42" customWidth="1"/>
    <col min="11778" max="11778" width="10.6640625" style="42" customWidth="1"/>
    <col min="11779" max="11779" width="14.6640625" style="42" customWidth="1"/>
    <col min="11780" max="11780" width="10.6640625" style="42" customWidth="1"/>
    <col min="11781" max="11781" width="14.6640625" style="42" customWidth="1"/>
    <col min="11782" max="11782" width="4.6640625" style="42" customWidth="1"/>
    <col min="11783" max="11783" width="10.6640625" style="42" customWidth="1"/>
    <col min="11784" max="11784" width="9.6640625" style="42" customWidth="1"/>
    <col min="11785" max="11785" width="12.6640625" style="42" customWidth="1"/>
    <col min="11786" max="11786" width="9.6640625" style="42" customWidth="1"/>
    <col min="11787" max="12032" width="11.44140625" style="42"/>
    <col min="12033" max="12033" width="45.33203125" style="42" customWidth="1"/>
    <col min="12034" max="12034" width="10.6640625" style="42" customWidth="1"/>
    <col min="12035" max="12035" width="14.6640625" style="42" customWidth="1"/>
    <col min="12036" max="12036" width="10.6640625" style="42" customWidth="1"/>
    <col min="12037" max="12037" width="14.6640625" style="42" customWidth="1"/>
    <col min="12038" max="12038" width="4.6640625" style="42" customWidth="1"/>
    <col min="12039" max="12039" width="10.6640625" style="42" customWidth="1"/>
    <col min="12040" max="12040" width="9.6640625" style="42" customWidth="1"/>
    <col min="12041" max="12041" width="12.6640625" style="42" customWidth="1"/>
    <col min="12042" max="12042" width="9.6640625" style="42" customWidth="1"/>
    <col min="12043" max="12288" width="11.44140625" style="42"/>
    <col min="12289" max="12289" width="45.33203125" style="42" customWidth="1"/>
    <col min="12290" max="12290" width="10.6640625" style="42" customWidth="1"/>
    <col min="12291" max="12291" width="14.6640625" style="42" customWidth="1"/>
    <col min="12292" max="12292" width="10.6640625" style="42" customWidth="1"/>
    <col min="12293" max="12293" width="14.6640625" style="42" customWidth="1"/>
    <col min="12294" max="12294" width="4.6640625" style="42" customWidth="1"/>
    <col min="12295" max="12295" width="10.6640625" style="42" customWidth="1"/>
    <col min="12296" max="12296" width="9.6640625" style="42" customWidth="1"/>
    <col min="12297" max="12297" width="12.6640625" style="42" customWidth="1"/>
    <col min="12298" max="12298" width="9.6640625" style="42" customWidth="1"/>
    <col min="12299" max="12544" width="11.44140625" style="42"/>
    <col min="12545" max="12545" width="45.33203125" style="42" customWidth="1"/>
    <col min="12546" max="12546" width="10.6640625" style="42" customWidth="1"/>
    <col min="12547" max="12547" width="14.6640625" style="42" customWidth="1"/>
    <col min="12548" max="12548" width="10.6640625" style="42" customWidth="1"/>
    <col min="12549" max="12549" width="14.6640625" style="42" customWidth="1"/>
    <col min="12550" max="12550" width="4.6640625" style="42" customWidth="1"/>
    <col min="12551" max="12551" width="10.6640625" style="42" customWidth="1"/>
    <col min="12552" max="12552" width="9.6640625" style="42" customWidth="1"/>
    <col min="12553" max="12553" width="12.6640625" style="42" customWidth="1"/>
    <col min="12554" max="12554" width="9.6640625" style="42" customWidth="1"/>
    <col min="12555" max="12800" width="11.44140625" style="42"/>
    <col min="12801" max="12801" width="45.33203125" style="42" customWidth="1"/>
    <col min="12802" max="12802" width="10.6640625" style="42" customWidth="1"/>
    <col min="12803" max="12803" width="14.6640625" style="42" customWidth="1"/>
    <col min="12804" max="12804" width="10.6640625" style="42" customWidth="1"/>
    <col min="12805" max="12805" width="14.6640625" style="42" customWidth="1"/>
    <col min="12806" max="12806" width="4.6640625" style="42" customWidth="1"/>
    <col min="12807" max="12807" width="10.6640625" style="42" customWidth="1"/>
    <col min="12808" max="12808" width="9.6640625" style="42" customWidth="1"/>
    <col min="12809" max="12809" width="12.6640625" style="42" customWidth="1"/>
    <col min="12810" max="12810" width="9.6640625" style="42" customWidth="1"/>
    <col min="12811" max="13056" width="11.44140625" style="42"/>
    <col min="13057" max="13057" width="45.33203125" style="42" customWidth="1"/>
    <col min="13058" max="13058" width="10.6640625" style="42" customWidth="1"/>
    <col min="13059" max="13059" width="14.6640625" style="42" customWidth="1"/>
    <col min="13060" max="13060" width="10.6640625" style="42" customWidth="1"/>
    <col min="13061" max="13061" width="14.6640625" style="42" customWidth="1"/>
    <col min="13062" max="13062" width="4.6640625" style="42" customWidth="1"/>
    <col min="13063" max="13063" width="10.6640625" style="42" customWidth="1"/>
    <col min="13064" max="13064" width="9.6640625" style="42" customWidth="1"/>
    <col min="13065" max="13065" width="12.6640625" style="42" customWidth="1"/>
    <col min="13066" max="13066" width="9.6640625" style="42" customWidth="1"/>
    <col min="13067" max="13312" width="11.44140625" style="42"/>
    <col min="13313" max="13313" width="45.33203125" style="42" customWidth="1"/>
    <col min="13314" max="13314" width="10.6640625" style="42" customWidth="1"/>
    <col min="13315" max="13315" width="14.6640625" style="42" customWidth="1"/>
    <col min="13316" max="13316" width="10.6640625" style="42" customWidth="1"/>
    <col min="13317" max="13317" width="14.6640625" style="42" customWidth="1"/>
    <col min="13318" max="13318" width="4.6640625" style="42" customWidth="1"/>
    <col min="13319" max="13319" width="10.6640625" style="42" customWidth="1"/>
    <col min="13320" max="13320" width="9.6640625" style="42" customWidth="1"/>
    <col min="13321" max="13321" width="12.6640625" style="42" customWidth="1"/>
    <col min="13322" max="13322" width="9.6640625" style="42" customWidth="1"/>
    <col min="13323" max="13568" width="11.44140625" style="42"/>
    <col min="13569" max="13569" width="45.33203125" style="42" customWidth="1"/>
    <col min="13570" max="13570" width="10.6640625" style="42" customWidth="1"/>
    <col min="13571" max="13571" width="14.6640625" style="42" customWidth="1"/>
    <col min="13572" max="13572" width="10.6640625" style="42" customWidth="1"/>
    <col min="13573" max="13573" width="14.6640625" style="42" customWidth="1"/>
    <col min="13574" max="13574" width="4.6640625" style="42" customWidth="1"/>
    <col min="13575" max="13575" width="10.6640625" style="42" customWidth="1"/>
    <col min="13576" max="13576" width="9.6640625" style="42" customWidth="1"/>
    <col min="13577" max="13577" width="12.6640625" style="42" customWidth="1"/>
    <col min="13578" max="13578" width="9.6640625" style="42" customWidth="1"/>
    <col min="13579" max="13824" width="11.44140625" style="42"/>
    <col min="13825" max="13825" width="45.33203125" style="42" customWidth="1"/>
    <col min="13826" max="13826" width="10.6640625" style="42" customWidth="1"/>
    <col min="13827" max="13827" width="14.6640625" style="42" customWidth="1"/>
    <col min="13828" max="13828" width="10.6640625" style="42" customWidth="1"/>
    <col min="13829" max="13829" width="14.6640625" style="42" customWidth="1"/>
    <col min="13830" max="13830" width="4.6640625" style="42" customWidth="1"/>
    <col min="13831" max="13831" width="10.6640625" style="42" customWidth="1"/>
    <col min="13832" max="13832" width="9.6640625" style="42" customWidth="1"/>
    <col min="13833" max="13833" width="12.6640625" style="42" customWidth="1"/>
    <col min="13834" max="13834" width="9.6640625" style="42" customWidth="1"/>
    <col min="13835" max="14080" width="11.44140625" style="42"/>
    <col min="14081" max="14081" width="45.33203125" style="42" customWidth="1"/>
    <col min="14082" max="14082" width="10.6640625" style="42" customWidth="1"/>
    <col min="14083" max="14083" width="14.6640625" style="42" customWidth="1"/>
    <col min="14084" max="14084" width="10.6640625" style="42" customWidth="1"/>
    <col min="14085" max="14085" width="14.6640625" style="42" customWidth="1"/>
    <col min="14086" max="14086" width="4.6640625" style="42" customWidth="1"/>
    <col min="14087" max="14087" width="10.6640625" style="42" customWidth="1"/>
    <col min="14088" max="14088" width="9.6640625" style="42" customWidth="1"/>
    <col min="14089" max="14089" width="12.6640625" style="42" customWidth="1"/>
    <col min="14090" max="14090" width="9.6640625" style="42" customWidth="1"/>
    <col min="14091" max="14336" width="11.44140625" style="42"/>
    <col min="14337" max="14337" width="45.33203125" style="42" customWidth="1"/>
    <col min="14338" max="14338" width="10.6640625" style="42" customWidth="1"/>
    <col min="14339" max="14339" width="14.6640625" style="42" customWidth="1"/>
    <col min="14340" max="14340" width="10.6640625" style="42" customWidth="1"/>
    <col min="14341" max="14341" width="14.6640625" style="42" customWidth="1"/>
    <col min="14342" max="14342" width="4.6640625" style="42" customWidth="1"/>
    <col min="14343" max="14343" width="10.6640625" style="42" customWidth="1"/>
    <col min="14344" max="14344" width="9.6640625" style="42" customWidth="1"/>
    <col min="14345" max="14345" width="12.6640625" style="42" customWidth="1"/>
    <col min="14346" max="14346" width="9.6640625" style="42" customWidth="1"/>
    <col min="14347" max="14592" width="11.44140625" style="42"/>
    <col min="14593" max="14593" width="45.33203125" style="42" customWidth="1"/>
    <col min="14594" max="14594" width="10.6640625" style="42" customWidth="1"/>
    <col min="14595" max="14595" width="14.6640625" style="42" customWidth="1"/>
    <col min="14596" max="14596" width="10.6640625" style="42" customWidth="1"/>
    <col min="14597" max="14597" width="14.6640625" style="42" customWidth="1"/>
    <col min="14598" max="14598" width="4.6640625" style="42" customWidth="1"/>
    <col min="14599" max="14599" width="10.6640625" style="42" customWidth="1"/>
    <col min="14600" max="14600" width="9.6640625" style="42" customWidth="1"/>
    <col min="14601" max="14601" width="12.6640625" style="42" customWidth="1"/>
    <col min="14602" max="14602" width="9.6640625" style="42" customWidth="1"/>
    <col min="14603" max="14848" width="11.44140625" style="42"/>
    <col min="14849" max="14849" width="45.33203125" style="42" customWidth="1"/>
    <col min="14850" max="14850" width="10.6640625" style="42" customWidth="1"/>
    <col min="14851" max="14851" width="14.6640625" style="42" customWidth="1"/>
    <col min="14852" max="14852" width="10.6640625" style="42" customWidth="1"/>
    <col min="14853" max="14853" width="14.6640625" style="42" customWidth="1"/>
    <col min="14854" max="14854" width="4.6640625" style="42" customWidth="1"/>
    <col min="14855" max="14855" width="10.6640625" style="42" customWidth="1"/>
    <col min="14856" max="14856" width="9.6640625" style="42" customWidth="1"/>
    <col min="14857" max="14857" width="12.6640625" style="42" customWidth="1"/>
    <col min="14858" max="14858" width="9.6640625" style="42" customWidth="1"/>
    <col min="14859" max="15104" width="11.44140625" style="42"/>
    <col min="15105" max="15105" width="45.33203125" style="42" customWidth="1"/>
    <col min="15106" max="15106" width="10.6640625" style="42" customWidth="1"/>
    <col min="15107" max="15107" width="14.6640625" style="42" customWidth="1"/>
    <col min="15108" max="15108" width="10.6640625" style="42" customWidth="1"/>
    <col min="15109" max="15109" width="14.6640625" style="42" customWidth="1"/>
    <col min="15110" max="15110" width="4.6640625" style="42" customWidth="1"/>
    <col min="15111" max="15111" width="10.6640625" style="42" customWidth="1"/>
    <col min="15112" max="15112" width="9.6640625" style="42" customWidth="1"/>
    <col min="15113" max="15113" width="12.6640625" style="42" customWidth="1"/>
    <col min="15114" max="15114" width="9.6640625" style="42" customWidth="1"/>
    <col min="15115" max="15360" width="11.44140625" style="42"/>
    <col min="15361" max="15361" width="45.33203125" style="42" customWidth="1"/>
    <col min="15362" max="15362" width="10.6640625" style="42" customWidth="1"/>
    <col min="15363" max="15363" width="14.6640625" style="42" customWidth="1"/>
    <col min="15364" max="15364" width="10.6640625" style="42" customWidth="1"/>
    <col min="15365" max="15365" width="14.6640625" style="42" customWidth="1"/>
    <col min="15366" max="15366" width="4.6640625" style="42" customWidth="1"/>
    <col min="15367" max="15367" width="10.6640625" style="42" customWidth="1"/>
    <col min="15368" max="15368" width="9.6640625" style="42" customWidth="1"/>
    <col min="15369" max="15369" width="12.6640625" style="42" customWidth="1"/>
    <col min="15370" max="15370" width="9.6640625" style="42" customWidth="1"/>
    <col min="15371" max="15616" width="11.44140625" style="42"/>
    <col min="15617" max="15617" width="45.33203125" style="42" customWidth="1"/>
    <col min="15618" max="15618" width="10.6640625" style="42" customWidth="1"/>
    <col min="15619" max="15619" width="14.6640625" style="42" customWidth="1"/>
    <col min="15620" max="15620" width="10.6640625" style="42" customWidth="1"/>
    <col min="15621" max="15621" width="14.6640625" style="42" customWidth="1"/>
    <col min="15622" max="15622" width="4.6640625" style="42" customWidth="1"/>
    <col min="15623" max="15623" width="10.6640625" style="42" customWidth="1"/>
    <col min="15624" max="15624" width="9.6640625" style="42" customWidth="1"/>
    <col min="15625" max="15625" width="12.6640625" style="42" customWidth="1"/>
    <col min="15626" max="15626" width="9.6640625" style="42" customWidth="1"/>
    <col min="15627" max="15872" width="11.44140625" style="42"/>
    <col min="15873" max="15873" width="45.33203125" style="42" customWidth="1"/>
    <col min="15874" max="15874" width="10.6640625" style="42" customWidth="1"/>
    <col min="15875" max="15875" width="14.6640625" style="42" customWidth="1"/>
    <col min="15876" max="15876" width="10.6640625" style="42" customWidth="1"/>
    <col min="15877" max="15877" width="14.6640625" style="42" customWidth="1"/>
    <col min="15878" max="15878" width="4.6640625" style="42" customWidth="1"/>
    <col min="15879" max="15879" width="10.6640625" style="42" customWidth="1"/>
    <col min="15880" max="15880" width="9.6640625" style="42" customWidth="1"/>
    <col min="15881" max="15881" width="12.6640625" style="42" customWidth="1"/>
    <col min="15882" max="15882" width="9.6640625" style="42" customWidth="1"/>
    <col min="15883" max="16128" width="11.44140625" style="42"/>
    <col min="16129" max="16129" width="45.33203125" style="42" customWidth="1"/>
    <col min="16130" max="16130" width="10.6640625" style="42" customWidth="1"/>
    <col min="16131" max="16131" width="14.6640625" style="42" customWidth="1"/>
    <col min="16132" max="16132" width="10.6640625" style="42" customWidth="1"/>
    <col min="16133" max="16133" width="14.6640625" style="42" customWidth="1"/>
    <col min="16134" max="16134" width="4.6640625" style="42" customWidth="1"/>
    <col min="16135" max="16135" width="10.6640625" style="42" customWidth="1"/>
    <col min="16136" max="16136" width="9.6640625" style="42" customWidth="1"/>
    <col min="16137" max="16137" width="12.6640625" style="42" customWidth="1"/>
    <col min="16138" max="16138" width="9.6640625" style="42" customWidth="1"/>
    <col min="16139" max="16384" width="11.44140625" style="42"/>
  </cols>
  <sheetData>
    <row r="1" spans="1:10" s="78" customFormat="1" ht="45" customHeight="1">
      <c r="A1" s="81" t="s">
        <v>385</v>
      </c>
      <c r="B1" s="81"/>
      <c r="C1" s="81"/>
      <c r="D1" s="81"/>
      <c r="E1" s="81"/>
      <c r="F1" s="81"/>
      <c r="G1" s="81"/>
      <c r="H1" s="81"/>
      <c r="I1" s="81"/>
      <c r="J1" s="81"/>
    </row>
    <row r="2" spans="1:10" ht="13.2" customHeight="1" thickBot="1"/>
    <row r="3" spans="1:10" s="78" customFormat="1" ht="19.95" customHeight="1" thickBot="1">
      <c r="A3" s="99"/>
      <c r="B3" s="99"/>
      <c r="C3" s="99"/>
      <c r="D3" s="99"/>
      <c r="E3" s="99"/>
      <c r="F3" s="99"/>
      <c r="G3" s="1132" t="s">
        <v>2</v>
      </c>
      <c r="H3" s="1133"/>
      <c r="I3" s="1133"/>
      <c r="J3" s="1134"/>
    </row>
    <row r="4" spans="1:10" s="45" customFormat="1" ht="19.95" customHeight="1" thickBot="1">
      <c r="A4" s="1142"/>
      <c r="B4" s="1135">
        <v>2019</v>
      </c>
      <c r="C4" s="1136"/>
      <c r="D4" s="1137">
        <v>2020</v>
      </c>
      <c r="E4" s="1136"/>
      <c r="G4" s="1138" t="s">
        <v>323</v>
      </c>
      <c r="H4" s="1139"/>
      <c r="I4" s="1140" t="s">
        <v>324</v>
      </c>
      <c r="J4" s="1139"/>
    </row>
    <row r="5" spans="1:10" s="45" customFormat="1" ht="27" customHeight="1" thickBot="1">
      <c r="A5" s="1142"/>
      <c r="B5" s="577" t="s">
        <v>323</v>
      </c>
      <c r="C5" s="988" t="s">
        <v>5</v>
      </c>
      <c r="D5" s="577" t="s">
        <v>323</v>
      </c>
      <c r="E5" s="988" t="s">
        <v>5</v>
      </c>
      <c r="G5" s="585" t="s">
        <v>323</v>
      </c>
      <c r="H5" s="549" t="s">
        <v>6</v>
      </c>
      <c r="I5" s="989" t="s">
        <v>5</v>
      </c>
      <c r="J5" s="549" t="s">
        <v>6</v>
      </c>
    </row>
    <row r="6" spans="1:10" ht="16.2" customHeight="1">
      <c r="A6" s="128" t="s">
        <v>386</v>
      </c>
      <c r="B6" s="968">
        <v>31</v>
      </c>
      <c r="C6" s="969">
        <v>6680</v>
      </c>
      <c r="D6" s="290">
        <v>22</v>
      </c>
      <c r="E6" s="289">
        <v>5380</v>
      </c>
      <c r="G6" s="650">
        <f>D6-B6</f>
        <v>-9</v>
      </c>
      <c r="H6" s="651">
        <f>(D6-B6)/B6</f>
        <v>-0.29032258064516131</v>
      </c>
      <c r="I6" s="652">
        <f>E6-C6</f>
        <v>-1300</v>
      </c>
      <c r="J6" s="651">
        <f>(E6-C6)/C6</f>
        <v>-0.19461077844311378</v>
      </c>
    </row>
    <row r="7" spans="1:10" ht="16.2" customHeight="1" thickBot="1">
      <c r="A7" s="129" t="s">
        <v>387</v>
      </c>
      <c r="B7" s="1051">
        <v>16</v>
      </c>
      <c r="C7" s="1052">
        <v>361</v>
      </c>
      <c r="D7" s="1051">
        <v>4</v>
      </c>
      <c r="E7" s="1052">
        <v>43.9</v>
      </c>
      <c r="G7" s="653">
        <f>D7-B7</f>
        <v>-12</v>
      </c>
      <c r="H7" s="654">
        <f>(D7-B7)/B7</f>
        <v>-0.75</v>
      </c>
      <c r="I7" s="655">
        <f>E7-C7</f>
        <v>-317.10000000000002</v>
      </c>
      <c r="J7" s="654">
        <f>(E7-C7)/C7</f>
        <v>-0.87839335180055411</v>
      </c>
    </row>
    <row r="8" spans="1:10" ht="16.2" customHeight="1" thickBot="1">
      <c r="A8" s="659" t="s">
        <v>388</v>
      </c>
      <c r="B8" s="660">
        <f>SUM(B6:B7)</f>
        <v>47</v>
      </c>
      <c r="C8" s="629">
        <f>SUM(C6:C7)</f>
        <v>7041</v>
      </c>
      <c r="D8" s="660">
        <f>SUM(D6:D7)</f>
        <v>26</v>
      </c>
      <c r="E8" s="629">
        <f>SUM(E6:E7)</f>
        <v>5423.9</v>
      </c>
      <c r="G8" s="656">
        <f>D8-B8</f>
        <v>-21</v>
      </c>
      <c r="H8" s="657">
        <f>(D8-B8)/B8</f>
        <v>-0.44680851063829785</v>
      </c>
      <c r="I8" s="658">
        <f>E8-C8</f>
        <v>-1617.1000000000004</v>
      </c>
      <c r="J8" s="657">
        <f>(E8-C8)/C8</f>
        <v>-0.22966908109643522</v>
      </c>
    </row>
    <row r="9" spans="1:10" ht="16.2" customHeight="1" thickBot="1">
      <c r="A9" s="659" t="s">
        <v>389</v>
      </c>
      <c r="B9" s="661"/>
      <c r="C9" s="1073">
        <v>1670</v>
      </c>
      <c r="D9" s="661"/>
      <c r="E9" s="1073">
        <v>0</v>
      </c>
      <c r="G9" s="663"/>
      <c r="H9" s="657"/>
      <c r="I9" s="658">
        <f>E9-C9</f>
        <v>-1670</v>
      </c>
      <c r="J9" s="657">
        <f>(E9-C9)/C9</f>
        <v>-1</v>
      </c>
    </row>
    <row r="10" spans="1:10" customFormat="1" ht="16.2" customHeight="1" thickBot="1">
      <c r="B10" s="291"/>
      <c r="D10" s="291"/>
      <c r="G10" s="562"/>
      <c r="H10" s="562"/>
      <c r="I10" s="562"/>
      <c r="J10" s="562"/>
    </row>
    <row r="11" spans="1:10" ht="16.2" customHeight="1">
      <c r="A11" s="130" t="s">
        <v>390</v>
      </c>
      <c r="B11" s="1053">
        <v>92</v>
      </c>
      <c r="C11" s="969">
        <v>975000</v>
      </c>
      <c r="D11" s="292">
        <v>23</v>
      </c>
      <c r="E11" s="991">
        <v>541000</v>
      </c>
      <c r="G11" s="650">
        <f>D11-B11</f>
        <v>-69</v>
      </c>
      <c r="H11" s="651">
        <f>(D11-B11)/B11</f>
        <v>-0.75</v>
      </c>
      <c r="I11" s="652">
        <f>E11-C11</f>
        <v>-434000</v>
      </c>
      <c r="J11" s="651">
        <f>(E11-C11)/C11</f>
        <v>-0.44512820512820511</v>
      </c>
    </row>
    <row r="12" spans="1:10" ht="16.2" customHeight="1" thickBot="1">
      <c r="A12" s="131" t="s">
        <v>391</v>
      </c>
      <c r="B12" s="293"/>
      <c r="C12" s="280"/>
      <c r="D12" s="293"/>
      <c r="E12" s="280"/>
      <c r="G12" s="653"/>
      <c r="H12" s="654"/>
      <c r="I12" s="655"/>
      <c r="J12" s="654"/>
    </row>
    <row r="13" spans="1:10" ht="16.2" customHeight="1" thickBot="1">
      <c r="A13" s="659" t="s">
        <v>392</v>
      </c>
      <c r="B13" s="662">
        <f>SUM(B11:B12)</f>
        <v>92</v>
      </c>
      <c r="C13" s="629">
        <f>SUM(C11:C12)</f>
        <v>975000</v>
      </c>
      <c r="D13" s="662">
        <f>SUM(D11:D12)</f>
        <v>23</v>
      </c>
      <c r="E13" s="629">
        <f>SUM(E11:E12)</f>
        <v>541000</v>
      </c>
      <c r="G13" s="656">
        <f>D13-B13</f>
        <v>-69</v>
      </c>
      <c r="H13" s="657">
        <f>(D13-B13)/B13</f>
        <v>-0.75</v>
      </c>
      <c r="I13" s="658">
        <f>E13-C13</f>
        <v>-434000</v>
      </c>
      <c r="J13" s="657">
        <f>(E13-C13)/C13</f>
        <v>-0.44512820512820511</v>
      </c>
    </row>
    <row r="14" spans="1:10" customFormat="1" ht="16.2" customHeight="1" thickBot="1">
      <c r="B14" s="291"/>
      <c r="D14" s="291"/>
      <c r="G14" s="562"/>
      <c r="H14" s="562"/>
      <c r="I14" s="1096"/>
      <c r="J14" s="1097"/>
    </row>
    <row r="15" spans="1:10" ht="16.2" customHeight="1">
      <c r="A15" s="130" t="s">
        <v>393</v>
      </c>
      <c r="B15" s="1053">
        <v>112000</v>
      </c>
      <c r="C15" s="1098">
        <v>3819535.11</v>
      </c>
      <c r="D15" s="1099">
        <v>141647</v>
      </c>
      <c r="E15" s="1098">
        <v>5965624.7699999996</v>
      </c>
      <c r="G15" s="650">
        <f>D15-B15</f>
        <v>29647</v>
      </c>
      <c r="H15" s="614">
        <f>(D15-B15)/B15</f>
        <v>0.26470535714285715</v>
      </c>
      <c r="I15" s="1100">
        <f t="shared" ref="I15:I17" si="0">E15-C15</f>
        <v>2146089.6599999997</v>
      </c>
      <c r="J15" s="1101">
        <f t="shared" ref="J15:J17" si="1">(E15-C15)/C15</f>
        <v>0.5618719551448238</v>
      </c>
    </row>
    <row r="16" spans="1:10" ht="16.2" customHeight="1">
      <c r="A16" s="132" t="s">
        <v>394</v>
      </c>
      <c r="B16" s="1102">
        <v>3259</v>
      </c>
      <c r="C16" s="1103">
        <v>90285.25</v>
      </c>
      <c r="D16" s="1102">
        <v>1694</v>
      </c>
      <c r="E16" s="1103">
        <v>997675.87</v>
      </c>
      <c r="G16" s="664">
        <f>D16-B16</f>
        <v>-1565</v>
      </c>
      <c r="H16" s="552">
        <f>(D16-B16)/B16</f>
        <v>-0.48020865296103099</v>
      </c>
      <c r="I16" s="1104">
        <f>E16-C16</f>
        <v>907390.62</v>
      </c>
      <c r="J16" s="1105">
        <f t="shared" si="1"/>
        <v>10.050264245820884</v>
      </c>
    </row>
    <row r="17" spans="1:10" ht="16.2" customHeight="1">
      <c r="A17" s="132" t="s">
        <v>395</v>
      </c>
      <c r="B17" s="1102">
        <v>2982</v>
      </c>
      <c r="C17" s="1103">
        <v>646060.11</v>
      </c>
      <c r="D17" s="970">
        <v>1336</v>
      </c>
      <c r="E17" s="1106">
        <v>632608.59</v>
      </c>
      <c r="G17" s="664">
        <f>D17-B17</f>
        <v>-1646</v>
      </c>
      <c r="H17" s="552">
        <f>(D17-B17)/B17</f>
        <v>-0.55197853789403084</v>
      </c>
      <c r="I17" s="1104">
        <f t="shared" si="0"/>
        <v>-13451.520000000019</v>
      </c>
      <c r="J17" s="1105">
        <f t="shared" si="1"/>
        <v>-2.0820849007377996E-2</v>
      </c>
    </row>
    <row r="18" spans="1:10" ht="16.2" customHeight="1" thickBot="1">
      <c r="A18" s="131" t="s">
        <v>390</v>
      </c>
      <c r="B18" s="1107">
        <v>132</v>
      </c>
      <c r="C18" s="1108"/>
      <c r="D18" s="294">
        <v>49</v>
      </c>
      <c r="E18" s="990"/>
      <c r="G18" s="665">
        <f>D18-B18</f>
        <v>-83</v>
      </c>
      <c r="H18" s="553">
        <f>(D18-B18)/B18</f>
        <v>-0.62878787878787878</v>
      </c>
      <c r="I18" s="1109"/>
      <c r="J18" s="1110"/>
    </row>
    <row r="19" spans="1:10" ht="16.2" customHeight="1" thickBot="1">
      <c r="A19" s="992" t="s">
        <v>396</v>
      </c>
      <c r="B19" s="662">
        <f>SUM(B15:B18)</f>
        <v>118373</v>
      </c>
      <c r="C19" s="1111">
        <v>4555.88</v>
      </c>
      <c r="D19" s="662">
        <f>SUM(D15:D18)</f>
        <v>144726</v>
      </c>
      <c r="E19" s="1112">
        <f>SUM(E15:E18)</f>
        <v>7595909.2299999995</v>
      </c>
      <c r="G19" s="666">
        <f>D19-B19</f>
        <v>26353</v>
      </c>
      <c r="H19" s="667">
        <f>(D19-B19)/B19</f>
        <v>0.22262678144509304</v>
      </c>
      <c r="I19" s="1113"/>
      <c r="J19" s="593"/>
    </row>
    <row r="20" spans="1:10" ht="16.2" customHeight="1">
      <c r="A20"/>
      <c r="B20"/>
      <c r="C20"/>
      <c r="D20"/>
      <c r="E20"/>
      <c r="F20"/>
      <c r="G20"/>
      <c r="H20"/>
    </row>
    <row r="21" spans="1:10" ht="14.4">
      <c r="A21"/>
      <c r="B21"/>
      <c r="C21"/>
      <c r="D21"/>
      <c r="E21"/>
      <c r="F21"/>
      <c r="G21"/>
      <c r="H21"/>
    </row>
    <row r="22" spans="1:10" ht="14.4">
      <c r="A22"/>
      <c r="B22"/>
      <c r="C22"/>
      <c r="D22"/>
      <c r="E22"/>
      <c r="F22"/>
      <c r="G22"/>
      <c r="H22"/>
    </row>
    <row r="23" spans="1:10" ht="14.4">
      <c r="A23"/>
      <c r="B23"/>
      <c r="C23"/>
      <c r="D23"/>
      <c r="E23"/>
      <c r="F23"/>
      <c r="G23"/>
      <c r="H23"/>
    </row>
    <row r="24" spans="1:10" ht="14.4">
      <c r="A24"/>
      <c r="B24"/>
      <c r="C24"/>
      <c r="D24"/>
      <c r="E24"/>
      <c r="F24"/>
      <c r="G24"/>
      <c r="H24"/>
    </row>
  </sheetData>
  <mergeCells count="6">
    <mergeCell ref="G3:J3"/>
    <mergeCell ref="A4:A5"/>
    <mergeCell ref="B4:C4"/>
    <mergeCell ref="D4:E4"/>
    <mergeCell ref="G4:H4"/>
    <mergeCell ref="I4:J4"/>
  </mergeCells>
  <printOptions horizontalCentered="1"/>
  <pageMargins left="0" right="0" top="0.35433070866141736" bottom="0.31496062992125984" header="0" footer="0.19685039370078741"/>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Normal="100" workbookViewId="0">
      <selection activeCell="N28" sqref="N28"/>
    </sheetView>
  </sheetViews>
  <sheetFormatPr baseColWidth="10" defaultRowHeight="13.2"/>
  <cols>
    <col min="1" max="1" width="16.44140625" style="42" customWidth="1"/>
    <col min="2" max="2" width="16.109375" style="42" customWidth="1"/>
    <col min="3" max="3" width="16.5546875" style="42" customWidth="1"/>
    <col min="4" max="4" width="15.6640625" style="42" customWidth="1"/>
    <col min="5" max="5" width="11.5546875" style="42"/>
    <col min="6" max="6" width="12" style="42" bestFit="1" customWidth="1"/>
    <col min="7" max="254" width="11.5546875" style="42"/>
    <col min="255" max="255" width="12.6640625" style="42" customWidth="1"/>
    <col min="256" max="257" width="15.6640625" style="42" customWidth="1"/>
    <col min="258" max="258" width="11.5546875" style="42"/>
    <col min="259" max="259" width="12" style="42" bestFit="1" customWidth="1"/>
    <col min="260" max="510" width="11.5546875" style="42"/>
    <col min="511" max="511" width="12.6640625" style="42" customWidth="1"/>
    <col min="512" max="513" width="15.6640625" style="42" customWidth="1"/>
    <col min="514" max="514" width="11.5546875" style="42"/>
    <col min="515" max="515" width="12" style="42" bestFit="1" customWidth="1"/>
    <col min="516" max="766" width="11.5546875" style="42"/>
    <col min="767" max="767" width="12.6640625" style="42" customWidth="1"/>
    <col min="768" max="769" width="15.6640625" style="42" customWidth="1"/>
    <col min="770" max="770" width="11.5546875" style="42"/>
    <col min="771" max="771" width="12" style="42" bestFit="1" customWidth="1"/>
    <col min="772" max="1022" width="11.5546875" style="42"/>
    <col min="1023" max="1023" width="12.6640625" style="42" customWidth="1"/>
    <col min="1024" max="1025" width="15.6640625" style="42" customWidth="1"/>
    <col min="1026" max="1026" width="11.5546875" style="42"/>
    <col min="1027" max="1027" width="12" style="42" bestFit="1" customWidth="1"/>
    <col min="1028" max="1278" width="11.5546875" style="42"/>
    <col min="1279" max="1279" width="12.6640625" style="42" customWidth="1"/>
    <col min="1280" max="1281" width="15.6640625" style="42" customWidth="1"/>
    <col min="1282" max="1282" width="11.5546875" style="42"/>
    <col min="1283" max="1283" width="12" style="42" bestFit="1" customWidth="1"/>
    <col min="1284" max="1534" width="11.5546875" style="42"/>
    <col min="1535" max="1535" width="12.6640625" style="42" customWidth="1"/>
    <col min="1536" max="1537" width="15.6640625" style="42" customWidth="1"/>
    <col min="1538" max="1538" width="11.5546875" style="42"/>
    <col min="1539" max="1539" width="12" style="42" bestFit="1" customWidth="1"/>
    <col min="1540" max="1790" width="11.5546875" style="42"/>
    <col min="1791" max="1791" width="12.6640625" style="42" customWidth="1"/>
    <col min="1792" max="1793" width="15.6640625" style="42" customWidth="1"/>
    <col min="1794" max="1794" width="11.5546875" style="42"/>
    <col min="1795" max="1795" width="12" style="42" bestFit="1" customWidth="1"/>
    <col min="1796" max="2046" width="11.5546875" style="42"/>
    <col min="2047" max="2047" width="12.6640625" style="42" customWidth="1"/>
    <col min="2048" max="2049" width="15.6640625" style="42" customWidth="1"/>
    <col min="2050" max="2050" width="11.5546875" style="42"/>
    <col min="2051" max="2051" width="12" style="42" bestFit="1" customWidth="1"/>
    <col min="2052" max="2302" width="11.5546875" style="42"/>
    <col min="2303" max="2303" width="12.6640625" style="42" customWidth="1"/>
    <col min="2304" max="2305" width="15.6640625" style="42" customWidth="1"/>
    <col min="2306" max="2306" width="11.5546875" style="42"/>
    <col min="2307" max="2307" width="12" style="42" bestFit="1" customWidth="1"/>
    <col min="2308" max="2558" width="11.5546875" style="42"/>
    <col min="2559" max="2559" width="12.6640625" style="42" customWidth="1"/>
    <col min="2560" max="2561" width="15.6640625" style="42" customWidth="1"/>
    <col min="2562" max="2562" width="11.5546875" style="42"/>
    <col min="2563" max="2563" width="12" style="42" bestFit="1" customWidth="1"/>
    <col min="2564" max="2814" width="11.5546875" style="42"/>
    <col min="2815" max="2815" width="12.6640625" style="42" customWidth="1"/>
    <col min="2816" max="2817" width="15.6640625" style="42" customWidth="1"/>
    <col min="2818" max="2818" width="11.5546875" style="42"/>
    <col min="2819" max="2819" width="12" style="42" bestFit="1" customWidth="1"/>
    <col min="2820" max="3070" width="11.5546875" style="42"/>
    <col min="3071" max="3071" width="12.6640625" style="42" customWidth="1"/>
    <col min="3072" max="3073" width="15.6640625" style="42" customWidth="1"/>
    <col min="3074" max="3074" width="11.5546875" style="42"/>
    <col min="3075" max="3075" width="12" style="42" bestFit="1" customWidth="1"/>
    <col min="3076" max="3326" width="11.5546875" style="42"/>
    <col min="3327" max="3327" width="12.6640625" style="42" customWidth="1"/>
    <col min="3328" max="3329" width="15.6640625" style="42" customWidth="1"/>
    <col min="3330" max="3330" width="11.5546875" style="42"/>
    <col min="3331" max="3331" width="12" style="42" bestFit="1" customWidth="1"/>
    <col min="3332" max="3582" width="11.5546875" style="42"/>
    <col min="3583" max="3583" width="12.6640625" style="42" customWidth="1"/>
    <col min="3584" max="3585" width="15.6640625" style="42" customWidth="1"/>
    <col min="3586" max="3586" width="11.5546875" style="42"/>
    <col min="3587" max="3587" width="12" style="42" bestFit="1" customWidth="1"/>
    <col min="3588" max="3838" width="11.5546875" style="42"/>
    <col min="3839" max="3839" width="12.6640625" style="42" customWidth="1"/>
    <col min="3840" max="3841" width="15.6640625" style="42" customWidth="1"/>
    <col min="3842" max="3842" width="11.5546875" style="42"/>
    <col min="3843" max="3843" width="12" style="42" bestFit="1" customWidth="1"/>
    <col min="3844" max="4094" width="11.5546875" style="42"/>
    <col min="4095" max="4095" width="12.6640625" style="42" customWidth="1"/>
    <col min="4096" max="4097" width="15.6640625" style="42" customWidth="1"/>
    <col min="4098" max="4098" width="11.5546875" style="42"/>
    <col min="4099" max="4099" width="12" style="42" bestFit="1" customWidth="1"/>
    <col min="4100" max="4350" width="11.5546875" style="42"/>
    <col min="4351" max="4351" width="12.6640625" style="42" customWidth="1"/>
    <col min="4352" max="4353" width="15.6640625" style="42" customWidth="1"/>
    <col min="4354" max="4354" width="11.5546875" style="42"/>
    <col min="4355" max="4355" width="12" style="42" bestFit="1" customWidth="1"/>
    <col min="4356" max="4606" width="11.5546875" style="42"/>
    <col min="4607" max="4607" width="12.6640625" style="42" customWidth="1"/>
    <col min="4608" max="4609" width="15.6640625" style="42" customWidth="1"/>
    <col min="4610" max="4610" width="11.5546875" style="42"/>
    <col min="4611" max="4611" width="12" style="42" bestFit="1" customWidth="1"/>
    <col min="4612" max="4862" width="11.5546875" style="42"/>
    <col min="4863" max="4863" width="12.6640625" style="42" customWidth="1"/>
    <col min="4864" max="4865" width="15.6640625" style="42" customWidth="1"/>
    <col min="4866" max="4866" width="11.5546875" style="42"/>
    <col min="4867" max="4867" width="12" style="42" bestFit="1" customWidth="1"/>
    <col min="4868" max="5118" width="11.5546875" style="42"/>
    <col min="5119" max="5119" width="12.6640625" style="42" customWidth="1"/>
    <col min="5120" max="5121" width="15.6640625" style="42" customWidth="1"/>
    <col min="5122" max="5122" width="11.5546875" style="42"/>
    <col min="5123" max="5123" width="12" style="42" bestFit="1" customWidth="1"/>
    <col min="5124" max="5374" width="11.5546875" style="42"/>
    <col min="5375" max="5375" width="12.6640625" style="42" customWidth="1"/>
    <col min="5376" max="5377" width="15.6640625" style="42" customWidth="1"/>
    <col min="5378" max="5378" width="11.5546875" style="42"/>
    <col min="5379" max="5379" width="12" style="42" bestFit="1" customWidth="1"/>
    <col min="5380" max="5630" width="11.5546875" style="42"/>
    <col min="5631" max="5631" width="12.6640625" style="42" customWidth="1"/>
    <col min="5632" max="5633" width="15.6640625" style="42" customWidth="1"/>
    <col min="5634" max="5634" width="11.5546875" style="42"/>
    <col min="5635" max="5635" width="12" style="42" bestFit="1" customWidth="1"/>
    <col min="5636" max="5886" width="11.5546875" style="42"/>
    <col min="5887" max="5887" width="12.6640625" style="42" customWidth="1"/>
    <col min="5888" max="5889" width="15.6640625" style="42" customWidth="1"/>
    <col min="5890" max="5890" width="11.5546875" style="42"/>
    <col min="5891" max="5891" width="12" style="42" bestFit="1" customWidth="1"/>
    <col min="5892" max="6142" width="11.5546875" style="42"/>
    <col min="6143" max="6143" width="12.6640625" style="42" customWidth="1"/>
    <col min="6144" max="6145" width="15.6640625" style="42" customWidth="1"/>
    <col min="6146" max="6146" width="11.5546875" style="42"/>
    <col min="6147" max="6147" width="12" style="42" bestFit="1" customWidth="1"/>
    <col min="6148" max="6398" width="11.5546875" style="42"/>
    <col min="6399" max="6399" width="12.6640625" style="42" customWidth="1"/>
    <col min="6400" max="6401" width="15.6640625" style="42" customWidth="1"/>
    <col min="6402" max="6402" width="11.5546875" style="42"/>
    <col min="6403" max="6403" width="12" style="42" bestFit="1" customWidth="1"/>
    <col min="6404" max="6654" width="11.5546875" style="42"/>
    <col min="6655" max="6655" width="12.6640625" style="42" customWidth="1"/>
    <col min="6656" max="6657" width="15.6640625" style="42" customWidth="1"/>
    <col min="6658" max="6658" width="11.5546875" style="42"/>
    <col min="6659" max="6659" width="12" style="42" bestFit="1" customWidth="1"/>
    <col min="6660" max="6910" width="11.5546875" style="42"/>
    <col min="6911" max="6911" width="12.6640625" style="42" customWidth="1"/>
    <col min="6912" max="6913" width="15.6640625" style="42" customWidth="1"/>
    <col min="6914" max="6914" width="11.5546875" style="42"/>
    <col min="6915" max="6915" width="12" style="42" bestFit="1" customWidth="1"/>
    <col min="6916" max="7166" width="11.5546875" style="42"/>
    <col min="7167" max="7167" width="12.6640625" style="42" customWidth="1"/>
    <col min="7168" max="7169" width="15.6640625" style="42" customWidth="1"/>
    <col min="7170" max="7170" width="11.5546875" style="42"/>
    <col min="7171" max="7171" width="12" style="42" bestFit="1" customWidth="1"/>
    <col min="7172" max="7422" width="11.5546875" style="42"/>
    <col min="7423" max="7423" width="12.6640625" style="42" customWidth="1"/>
    <col min="7424" max="7425" width="15.6640625" style="42" customWidth="1"/>
    <col min="7426" max="7426" width="11.5546875" style="42"/>
    <col min="7427" max="7427" width="12" style="42" bestFit="1" customWidth="1"/>
    <col min="7428" max="7678" width="11.5546875" style="42"/>
    <col min="7679" max="7679" width="12.6640625" style="42" customWidth="1"/>
    <col min="7680" max="7681" width="15.6640625" style="42" customWidth="1"/>
    <col min="7682" max="7682" width="11.5546875" style="42"/>
    <col min="7683" max="7683" width="12" style="42" bestFit="1" customWidth="1"/>
    <col min="7684" max="7934" width="11.5546875" style="42"/>
    <col min="7935" max="7935" width="12.6640625" style="42" customWidth="1"/>
    <col min="7936" max="7937" width="15.6640625" style="42" customWidth="1"/>
    <col min="7938" max="7938" width="11.5546875" style="42"/>
    <col min="7939" max="7939" width="12" style="42" bestFit="1" customWidth="1"/>
    <col min="7940" max="8190" width="11.5546875" style="42"/>
    <col min="8191" max="8191" width="12.6640625" style="42" customWidth="1"/>
    <col min="8192" max="8193" width="15.6640625" style="42" customWidth="1"/>
    <col min="8194" max="8194" width="11.5546875" style="42"/>
    <col min="8195" max="8195" width="12" style="42" bestFit="1" customWidth="1"/>
    <col min="8196" max="8446" width="11.5546875" style="42"/>
    <col min="8447" max="8447" width="12.6640625" style="42" customWidth="1"/>
    <col min="8448" max="8449" width="15.6640625" style="42" customWidth="1"/>
    <col min="8450" max="8450" width="11.5546875" style="42"/>
    <col min="8451" max="8451" width="12" style="42" bestFit="1" customWidth="1"/>
    <col min="8452" max="8702" width="11.5546875" style="42"/>
    <col min="8703" max="8703" width="12.6640625" style="42" customWidth="1"/>
    <col min="8704" max="8705" width="15.6640625" style="42" customWidth="1"/>
    <col min="8706" max="8706" width="11.5546875" style="42"/>
    <col min="8707" max="8707" width="12" style="42" bestFit="1" customWidth="1"/>
    <col min="8708" max="8958" width="11.5546875" style="42"/>
    <col min="8959" max="8959" width="12.6640625" style="42" customWidth="1"/>
    <col min="8960" max="8961" width="15.6640625" style="42" customWidth="1"/>
    <col min="8962" max="8962" width="11.5546875" style="42"/>
    <col min="8963" max="8963" width="12" style="42" bestFit="1" customWidth="1"/>
    <col min="8964" max="9214" width="11.5546875" style="42"/>
    <col min="9215" max="9215" width="12.6640625" style="42" customWidth="1"/>
    <col min="9216" max="9217" width="15.6640625" style="42" customWidth="1"/>
    <col min="9218" max="9218" width="11.5546875" style="42"/>
    <col min="9219" max="9219" width="12" style="42" bestFit="1" customWidth="1"/>
    <col min="9220" max="9470" width="11.5546875" style="42"/>
    <col min="9471" max="9471" width="12.6640625" style="42" customWidth="1"/>
    <col min="9472" max="9473" width="15.6640625" style="42" customWidth="1"/>
    <col min="9474" max="9474" width="11.5546875" style="42"/>
    <col min="9475" max="9475" width="12" style="42" bestFit="1" customWidth="1"/>
    <col min="9476" max="9726" width="11.5546875" style="42"/>
    <col min="9727" max="9727" width="12.6640625" style="42" customWidth="1"/>
    <col min="9728" max="9729" width="15.6640625" style="42" customWidth="1"/>
    <col min="9730" max="9730" width="11.5546875" style="42"/>
    <col min="9731" max="9731" width="12" style="42" bestFit="1" customWidth="1"/>
    <col min="9732" max="9982" width="11.5546875" style="42"/>
    <col min="9983" max="9983" width="12.6640625" style="42" customWidth="1"/>
    <col min="9984" max="9985" width="15.6640625" style="42" customWidth="1"/>
    <col min="9986" max="9986" width="11.5546875" style="42"/>
    <col min="9987" max="9987" width="12" style="42" bestFit="1" customWidth="1"/>
    <col min="9988" max="10238" width="11.5546875" style="42"/>
    <col min="10239" max="10239" width="12.6640625" style="42" customWidth="1"/>
    <col min="10240" max="10241" width="15.6640625" style="42" customWidth="1"/>
    <col min="10242" max="10242" width="11.5546875" style="42"/>
    <col min="10243" max="10243" width="12" style="42" bestFit="1" customWidth="1"/>
    <col min="10244" max="10494" width="11.5546875" style="42"/>
    <col min="10495" max="10495" width="12.6640625" style="42" customWidth="1"/>
    <col min="10496" max="10497" width="15.6640625" style="42" customWidth="1"/>
    <col min="10498" max="10498" width="11.5546875" style="42"/>
    <col min="10499" max="10499" width="12" style="42" bestFit="1" customWidth="1"/>
    <col min="10500" max="10750" width="11.5546875" style="42"/>
    <col min="10751" max="10751" width="12.6640625" style="42" customWidth="1"/>
    <col min="10752" max="10753" width="15.6640625" style="42" customWidth="1"/>
    <col min="10754" max="10754" width="11.5546875" style="42"/>
    <col min="10755" max="10755" width="12" style="42" bestFit="1" customWidth="1"/>
    <col min="10756" max="11006" width="11.5546875" style="42"/>
    <col min="11007" max="11007" width="12.6640625" style="42" customWidth="1"/>
    <col min="11008" max="11009" width="15.6640625" style="42" customWidth="1"/>
    <col min="11010" max="11010" width="11.5546875" style="42"/>
    <col min="11011" max="11011" width="12" style="42" bestFit="1" customWidth="1"/>
    <col min="11012" max="11262" width="11.5546875" style="42"/>
    <col min="11263" max="11263" width="12.6640625" style="42" customWidth="1"/>
    <col min="11264" max="11265" width="15.6640625" style="42" customWidth="1"/>
    <col min="11266" max="11266" width="11.5546875" style="42"/>
    <col min="11267" max="11267" width="12" style="42" bestFit="1" customWidth="1"/>
    <col min="11268" max="11518" width="11.5546875" style="42"/>
    <col min="11519" max="11519" width="12.6640625" style="42" customWidth="1"/>
    <col min="11520" max="11521" width="15.6640625" style="42" customWidth="1"/>
    <col min="11522" max="11522" width="11.5546875" style="42"/>
    <col min="11523" max="11523" width="12" style="42" bestFit="1" customWidth="1"/>
    <col min="11524" max="11774" width="11.5546875" style="42"/>
    <col min="11775" max="11775" width="12.6640625" style="42" customWidth="1"/>
    <col min="11776" max="11777" width="15.6640625" style="42" customWidth="1"/>
    <col min="11778" max="11778" width="11.5546875" style="42"/>
    <col min="11779" max="11779" width="12" style="42" bestFit="1" customWidth="1"/>
    <col min="11780" max="12030" width="11.5546875" style="42"/>
    <col min="12031" max="12031" width="12.6640625" style="42" customWidth="1"/>
    <col min="12032" max="12033" width="15.6640625" style="42" customWidth="1"/>
    <col min="12034" max="12034" width="11.5546875" style="42"/>
    <col min="12035" max="12035" width="12" style="42" bestFit="1" customWidth="1"/>
    <col min="12036" max="12286" width="11.5546875" style="42"/>
    <col min="12287" max="12287" width="12.6640625" style="42" customWidth="1"/>
    <col min="12288" max="12289" width="15.6640625" style="42" customWidth="1"/>
    <col min="12290" max="12290" width="11.5546875" style="42"/>
    <col min="12291" max="12291" width="12" style="42" bestFit="1" customWidth="1"/>
    <col min="12292" max="12542" width="11.5546875" style="42"/>
    <col min="12543" max="12543" width="12.6640625" style="42" customWidth="1"/>
    <col min="12544" max="12545" width="15.6640625" style="42" customWidth="1"/>
    <col min="12546" max="12546" width="11.5546875" style="42"/>
    <col min="12547" max="12547" width="12" style="42" bestFit="1" customWidth="1"/>
    <col min="12548" max="12798" width="11.5546875" style="42"/>
    <col min="12799" max="12799" width="12.6640625" style="42" customWidth="1"/>
    <col min="12800" max="12801" width="15.6640625" style="42" customWidth="1"/>
    <col min="12802" max="12802" width="11.5546875" style="42"/>
    <col min="12803" max="12803" width="12" style="42" bestFit="1" customWidth="1"/>
    <col min="12804" max="13054" width="11.5546875" style="42"/>
    <col min="13055" max="13055" width="12.6640625" style="42" customWidth="1"/>
    <col min="13056" max="13057" width="15.6640625" style="42" customWidth="1"/>
    <col min="13058" max="13058" width="11.5546875" style="42"/>
    <col min="13059" max="13059" width="12" style="42" bestFit="1" customWidth="1"/>
    <col min="13060" max="13310" width="11.5546875" style="42"/>
    <col min="13311" max="13311" width="12.6640625" style="42" customWidth="1"/>
    <col min="13312" max="13313" width="15.6640625" style="42" customWidth="1"/>
    <col min="13314" max="13314" width="11.5546875" style="42"/>
    <col min="13315" max="13315" width="12" style="42" bestFit="1" customWidth="1"/>
    <col min="13316" max="13566" width="11.5546875" style="42"/>
    <col min="13567" max="13567" width="12.6640625" style="42" customWidth="1"/>
    <col min="13568" max="13569" width="15.6640625" style="42" customWidth="1"/>
    <col min="13570" max="13570" width="11.5546875" style="42"/>
    <col min="13571" max="13571" width="12" style="42" bestFit="1" customWidth="1"/>
    <col min="13572" max="13822" width="11.5546875" style="42"/>
    <col min="13823" max="13823" width="12.6640625" style="42" customWidth="1"/>
    <col min="13824" max="13825" width="15.6640625" style="42" customWidth="1"/>
    <col min="13826" max="13826" width="11.5546875" style="42"/>
    <col min="13827" max="13827" width="12" style="42" bestFit="1" customWidth="1"/>
    <col min="13828" max="14078" width="11.5546875" style="42"/>
    <col min="14079" max="14079" width="12.6640625" style="42" customWidth="1"/>
    <col min="14080" max="14081" width="15.6640625" style="42" customWidth="1"/>
    <col min="14082" max="14082" width="11.5546875" style="42"/>
    <col min="14083" max="14083" width="12" style="42" bestFit="1" customWidth="1"/>
    <col min="14084" max="14334" width="11.5546875" style="42"/>
    <col min="14335" max="14335" width="12.6640625" style="42" customWidth="1"/>
    <col min="14336" max="14337" width="15.6640625" style="42" customWidth="1"/>
    <col min="14338" max="14338" width="11.5546875" style="42"/>
    <col min="14339" max="14339" width="12" style="42" bestFit="1" customWidth="1"/>
    <col min="14340" max="14590" width="11.5546875" style="42"/>
    <col min="14591" max="14591" width="12.6640625" style="42" customWidth="1"/>
    <col min="14592" max="14593" width="15.6640625" style="42" customWidth="1"/>
    <col min="14594" max="14594" width="11.5546875" style="42"/>
    <col min="14595" max="14595" width="12" style="42" bestFit="1" customWidth="1"/>
    <col min="14596" max="14846" width="11.5546875" style="42"/>
    <col min="14847" max="14847" width="12.6640625" style="42" customWidth="1"/>
    <col min="14848" max="14849" width="15.6640625" style="42" customWidth="1"/>
    <col min="14850" max="14850" width="11.5546875" style="42"/>
    <col min="14851" max="14851" width="12" style="42" bestFit="1" customWidth="1"/>
    <col min="14852" max="15102" width="11.5546875" style="42"/>
    <col min="15103" max="15103" width="12.6640625" style="42" customWidth="1"/>
    <col min="15104" max="15105" width="15.6640625" style="42" customWidth="1"/>
    <col min="15106" max="15106" width="11.5546875" style="42"/>
    <col min="15107" max="15107" width="12" style="42" bestFit="1" customWidth="1"/>
    <col min="15108" max="15358" width="11.5546875" style="42"/>
    <col min="15359" max="15359" width="12.6640625" style="42" customWidth="1"/>
    <col min="15360" max="15361" width="15.6640625" style="42" customWidth="1"/>
    <col min="15362" max="15362" width="11.5546875" style="42"/>
    <col min="15363" max="15363" width="12" style="42" bestFit="1" customWidth="1"/>
    <col min="15364" max="15614" width="11.5546875" style="42"/>
    <col min="15615" max="15615" width="12.6640625" style="42" customWidth="1"/>
    <col min="15616" max="15617" width="15.6640625" style="42" customWidth="1"/>
    <col min="15618" max="15618" width="11.5546875" style="42"/>
    <col min="15619" max="15619" width="12" style="42" bestFit="1" customWidth="1"/>
    <col min="15620" max="15870" width="11.5546875" style="42"/>
    <col min="15871" max="15871" width="12.6640625" style="42" customWidth="1"/>
    <col min="15872" max="15873" width="15.6640625" style="42" customWidth="1"/>
    <col min="15874" max="15874" width="11.5546875" style="42"/>
    <col min="15875" max="15875" width="12" style="42" bestFit="1" customWidth="1"/>
    <col min="15876" max="16126" width="11.5546875" style="42"/>
    <col min="16127" max="16127" width="12.6640625" style="42" customWidth="1"/>
    <col min="16128" max="16129" width="15.6640625" style="42" customWidth="1"/>
    <col min="16130" max="16130" width="11.5546875" style="42"/>
    <col min="16131" max="16131" width="12" style="42" bestFit="1" customWidth="1"/>
    <col min="16132" max="16384" width="11.5546875" style="42"/>
  </cols>
  <sheetData>
    <row r="1" spans="1:6" ht="45" customHeight="1">
      <c r="A1" s="81" t="s">
        <v>397</v>
      </c>
      <c r="B1" s="81"/>
      <c r="C1" s="81"/>
      <c r="D1" s="81"/>
      <c r="E1" s="81"/>
      <c r="F1" s="81"/>
    </row>
    <row r="2" spans="1:6">
      <c r="B2" s="82"/>
    </row>
    <row r="3" spans="1:6">
      <c r="B3" s="82"/>
    </row>
    <row r="4" spans="1:6">
      <c r="B4" s="82"/>
    </row>
    <row r="5" spans="1:6">
      <c r="B5" s="82"/>
    </row>
    <row r="6" spans="1:6">
      <c r="B6" s="82"/>
    </row>
    <row r="7" spans="1:6">
      <c r="B7" s="82"/>
    </row>
    <row r="8" spans="1:6">
      <c r="B8" s="82"/>
    </row>
    <row r="9" spans="1:6">
      <c r="B9" s="82"/>
    </row>
    <row r="10" spans="1:6">
      <c r="B10" s="82"/>
    </row>
    <row r="11" spans="1:6">
      <c r="B11" s="82"/>
    </row>
    <row r="12" spans="1:6">
      <c r="B12" s="82"/>
    </row>
    <row r="13" spans="1:6">
      <c r="B13" s="82"/>
    </row>
    <row r="14" spans="1:6">
      <c r="B14" s="82"/>
    </row>
    <row r="15" spans="1:6">
      <c r="B15" s="82"/>
    </row>
    <row r="16" spans="1:6">
      <c r="B16" s="82"/>
    </row>
    <row r="17" spans="1:6">
      <c r="B17" s="82"/>
    </row>
    <row r="20" spans="1:6" ht="34.950000000000003" customHeight="1"/>
    <row r="21" spans="1:6" ht="18" customHeight="1"/>
    <row r="22" spans="1:6" ht="18" customHeight="1">
      <c r="F22" s="133"/>
    </row>
    <row r="23" spans="1:6" ht="40.5" customHeight="1">
      <c r="B23"/>
      <c r="E23"/>
    </row>
    <row r="24" spans="1:6" ht="18" customHeight="1" thickBot="1">
      <c r="A24" s="807"/>
      <c r="B24"/>
      <c r="E24"/>
    </row>
    <row r="25" spans="1:6" ht="42" customHeight="1">
      <c r="A25" s="764" t="s">
        <v>398</v>
      </c>
      <c r="B25" s="765" t="s">
        <v>399</v>
      </c>
      <c r="E25"/>
    </row>
    <row r="26" spans="1:6" ht="18" customHeight="1">
      <c r="A26" s="740">
        <v>2002</v>
      </c>
      <c r="B26" s="212">
        <v>3055</v>
      </c>
      <c r="E26"/>
    </row>
    <row r="27" spans="1:6" ht="18" customHeight="1">
      <c r="A27" s="740">
        <v>2003</v>
      </c>
      <c r="B27" s="212">
        <v>49712</v>
      </c>
      <c r="E27"/>
    </row>
    <row r="28" spans="1:6" ht="18" customHeight="1">
      <c r="A28" s="740">
        <v>2004</v>
      </c>
      <c r="B28" s="212">
        <v>70724</v>
      </c>
      <c r="E28"/>
    </row>
    <row r="29" spans="1:6" ht="18" customHeight="1">
      <c r="A29" s="740">
        <v>2005</v>
      </c>
      <c r="B29" s="212">
        <v>93169</v>
      </c>
      <c r="E29"/>
    </row>
    <row r="30" spans="1:6" ht="18" customHeight="1">
      <c r="A30" s="740">
        <v>2006</v>
      </c>
      <c r="B30" s="212">
        <v>137147</v>
      </c>
      <c r="E30"/>
    </row>
    <row r="31" spans="1:6" ht="18" customHeight="1">
      <c r="A31" s="740">
        <v>2007</v>
      </c>
      <c r="B31" s="212">
        <v>156423</v>
      </c>
      <c r="E31"/>
    </row>
    <row r="32" spans="1:6" ht="18" customHeight="1">
      <c r="A32" s="740">
        <v>2008</v>
      </c>
      <c r="B32" s="212">
        <v>165411</v>
      </c>
      <c r="E32"/>
    </row>
    <row r="33" spans="1:5" ht="18" customHeight="1">
      <c r="A33" s="740">
        <v>2009</v>
      </c>
      <c r="B33" s="212">
        <v>169670</v>
      </c>
      <c r="E33"/>
    </row>
    <row r="34" spans="1:5" ht="18" customHeight="1">
      <c r="A34" s="740">
        <v>2010</v>
      </c>
      <c r="B34" s="212">
        <v>183206</v>
      </c>
      <c r="E34"/>
    </row>
    <row r="35" spans="1:5" ht="18" customHeight="1">
      <c r="A35" s="740">
        <v>2011</v>
      </c>
      <c r="B35" s="212">
        <v>189134</v>
      </c>
      <c r="E35"/>
    </row>
    <row r="36" spans="1:5" ht="18" customHeight="1">
      <c r="A36" s="740">
        <v>2012</v>
      </c>
      <c r="B36" s="212">
        <v>195165</v>
      </c>
      <c r="E36"/>
    </row>
    <row r="37" spans="1:5" ht="18" customHeight="1">
      <c r="A37" s="740">
        <v>2013</v>
      </c>
      <c r="B37" s="212">
        <v>189526</v>
      </c>
      <c r="E37"/>
    </row>
    <row r="38" spans="1:5" ht="18" customHeight="1">
      <c r="A38" s="740">
        <v>2014</v>
      </c>
      <c r="B38" s="212">
        <v>181374</v>
      </c>
      <c r="E38"/>
    </row>
    <row r="39" spans="1:5" ht="18" customHeight="1">
      <c r="A39" s="740">
        <v>2015</v>
      </c>
      <c r="B39" s="212">
        <v>178257</v>
      </c>
      <c r="E39"/>
    </row>
    <row r="40" spans="1:5" ht="18" customHeight="1">
      <c r="A40" s="740">
        <v>2016</v>
      </c>
      <c r="B40" s="212">
        <v>179060</v>
      </c>
    </row>
    <row r="41" spans="1:5" ht="18" customHeight="1">
      <c r="A41" s="740">
        <v>2017</v>
      </c>
      <c r="B41" s="212">
        <v>179414</v>
      </c>
    </row>
    <row r="42" spans="1:5" ht="18" customHeight="1">
      <c r="A42" s="874">
        <v>2018</v>
      </c>
      <c r="B42" s="213">
        <v>181504</v>
      </c>
    </row>
    <row r="43" spans="1:5" ht="18" customHeight="1">
      <c r="A43" s="740">
        <v>2019</v>
      </c>
      <c r="B43" s="212">
        <v>198782</v>
      </c>
    </row>
    <row r="44" spans="1:5" ht="18" customHeight="1" thickBot="1">
      <c r="A44" s="1034">
        <v>2020</v>
      </c>
      <c r="B44" s="997">
        <v>200561</v>
      </c>
    </row>
    <row r="45" spans="1:5" ht="18" customHeight="1"/>
    <row r="46" spans="1:5" ht="18" customHeight="1"/>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Normal="100" workbookViewId="0">
      <selection activeCell="N28" sqref="N28"/>
    </sheetView>
  </sheetViews>
  <sheetFormatPr baseColWidth="10" defaultRowHeight="13.2"/>
  <cols>
    <col min="1" max="1" width="11.5546875" style="42"/>
    <col min="2" max="2" width="14.6640625" style="42" customWidth="1"/>
    <col min="3" max="3" width="14" style="42" customWidth="1"/>
    <col min="4" max="4" width="15.6640625" style="42" customWidth="1"/>
    <col min="5" max="5" width="13.6640625" style="42" customWidth="1"/>
    <col min="6" max="253" width="11.5546875" style="42"/>
    <col min="254" max="254" width="12.6640625" style="42" customWidth="1"/>
    <col min="255" max="256" width="15.6640625" style="42" customWidth="1"/>
    <col min="257" max="257" width="11.5546875" style="42"/>
    <col min="258" max="258" width="12" style="42" bestFit="1" customWidth="1"/>
    <col min="259" max="509" width="11.5546875" style="42"/>
    <col min="510" max="510" width="12.6640625" style="42" customWidth="1"/>
    <col min="511" max="512" width="15.6640625" style="42" customWidth="1"/>
    <col min="513" max="513" width="11.5546875" style="42"/>
    <col min="514" max="514" width="12" style="42" bestFit="1" customWidth="1"/>
    <col min="515" max="765" width="11.5546875" style="42"/>
    <col min="766" max="766" width="12.6640625" style="42" customWidth="1"/>
    <col min="767" max="768" width="15.6640625" style="42" customWidth="1"/>
    <col min="769" max="769" width="11.5546875" style="42"/>
    <col min="770" max="770" width="12" style="42" bestFit="1" customWidth="1"/>
    <col min="771" max="1021" width="11.5546875" style="42"/>
    <col min="1022" max="1022" width="12.6640625" style="42" customWidth="1"/>
    <col min="1023" max="1024" width="15.6640625" style="42" customWidth="1"/>
    <col min="1025" max="1025" width="11.5546875" style="42"/>
    <col min="1026" max="1026" width="12" style="42" bestFit="1" customWidth="1"/>
    <col min="1027" max="1277" width="11.5546875" style="42"/>
    <col min="1278" max="1278" width="12.6640625" style="42" customWidth="1"/>
    <col min="1279" max="1280" width="15.6640625" style="42" customWidth="1"/>
    <col min="1281" max="1281" width="11.5546875" style="42"/>
    <col min="1282" max="1282" width="12" style="42" bestFit="1" customWidth="1"/>
    <col min="1283" max="1533" width="11.5546875" style="42"/>
    <col min="1534" max="1534" width="12.6640625" style="42" customWidth="1"/>
    <col min="1535" max="1536" width="15.6640625" style="42" customWidth="1"/>
    <col min="1537" max="1537" width="11.5546875" style="42"/>
    <col min="1538" max="1538" width="12" style="42" bestFit="1" customWidth="1"/>
    <col min="1539" max="1789" width="11.5546875" style="42"/>
    <col min="1790" max="1790" width="12.6640625" style="42" customWidth="1"/>
    <col min="1791" max="1792" width="15.6640625" style="42" customWidth="1"/>
    <col min="1793" max="1793" width="11.5546875" style="42"/>
    <col min="1794" max="1794" width="12" style="42" bestFit="1" customWidth="1"/>
    <col min="1795" max="2045" width="11.5546875" style="42"/>
    <col min="2046" max="2046" width="12.6640625" style="42" customWidth="1"/>
    <col min="2047" max="2048" width="15.6640625" style="42" customWidth="1"/>
    <col min="2049" max="2049" width="11.5546875" style="42"/>
    <col min="2050" max="2050" width="12" style="42" bestFit="1" customWidth="1"/>
    <col min="2051" max="2301" width="11.5546875" style="42"/>
    <col min="2302" max="2302" width="12.6640625" style="42" customWidth="1"/>
    <col min="2303" max="2304" width="15.6640625" style="42" customWidth="1"/>
    <col min="2305" max="2305" width="11.5546875" style="42"/>
    <col min="2306" max="2306" width="12" style="42" bestFit="1" customWidth="1"/>
    <col min="2307" max="2557" width="11.5546875" style="42"/>
    <col min="2558" max="2558" width="12.6640625" style="42" customWidth="1"/>
    <col min="2559" max="2560" width="15.6640625" style="42" customWidth="1"/>
    <col min="2561" max="2561" width="11.5546875" style="42"/>
    <col min="2562" max="2562" width="12" style="42" bestFit="1" customWidth="1"/>
    <col min="2563" max="2813" width="11.5546875" style="42"/>
    <col min="2814" max="2814" width="12.6640625" style="42" customWidth="1"/>
    <col min="2815" max="2816" width="15.6640625" style="42" customWidth="1"/>
    <col min="2817" max="2817" width="11.5546875" style="42"/>
    <col min="2818" max="2818" width="12" style="42" bestFit="1" customWidth="1"/>
    <col min="2819" max="3069" width="11.5546875" style="42"/>
    <col min="3070" max="3070" width="12.6640625" style="42" customWidth="1"/>
    <col min="3071" max="3072" width="15.6640625" style="42" customWidth="1"/>
    <col min="3073" max="3073" width="11.5546875" style="42"/>
    <col min="3074" max="3074" width="12" style="42" bestFit="1" customWidth="1"/>
    <col min="3075" max="3325" width="11.5546875" style="42"/>
    <col min="3326" max="3326" width="12.6640625" style="42" customWidth="1"/>
    <col min="3327" max="3328" width="15.6640625" style="42" customWidth="1"/>
    <col min="3329" max="3329" width="11.5546875" style="42"/>
    <col min="3330" max="3330" width="12" style="42" bestFit="1" customWidth="1"/>
    <col min="3331" max="3581" width="11.5546875" style="42"/>
    <col min="3582" max="3582" width="12.6640625" style="42" customWidth="1"/>
    <col min="3583" max="3584" width="15.6640625" style="42" customWidth="1"/>
    <col min="3585" max="3585" width="11.5546875" style="42"/>
    <col min="3586" max="3586" width="12" style="42" bestFit="1" customWidth="1"/>
    <col min="3587" max="3837" width="11.5546875" style="42"/>
    <col min="3838" max="3838" width="12.6640625" style="42" customWidth="1"/>
    <col min="3839" max="3840" width="15.6640625" style="42" customWidth="1"/>
    <col min="3841" max="3841" width="11.5546875" style="42"/>
    <col min="3842" max="3842" width="12" style="42" bestFit="1" customWidth="1"/>
    <col min="3843" max="4093" width="11.5546875" style="42"/>
    <col min="4094" max="4094" width="12.6640625" style="42" customWidth="1"/>
    <col min="4095" max="4096" width="15.6640625" style="42" customWidth="1"/>
    <col min="4097" max="4097" width="11.5546875" style="42"/>
    <col min="4098" max="4098" width="12" style="42" bestFit="1" customWidth="1"/>
    <col min="4099" max="4349" width="11.5546875" style="42"/>
    <col min="4350" max="4350" width="12.6640625" style="42" customWidth="1"/>
    <col min="4351" max="4352" width="15.6640625" style="42" customWidth="1"/>
    <col min="4353" max="4353" width="11.5546875" style="42"/>
    <col min="4354" max="4354" width="12" style="42" bestFit="1" customWidth="1"/>
    <col min="4355" max="4605" width="11.5546875" style="42"/>
    <col min="4606" max="4606" width="12.6640625" style="42" customWidth="1"/>
    <col min="4607" max="4608" width="15.6640625" style="42" customWidth="1"/>
    <col min="4609" max="4609" width="11.5546875" style="42"/>
    <col min="4610" max="4610" width="12" style="42" bestFit="1" customWidth="1"/>
    <col min="4611" max="4861" width="11.5546875" style="42"/>
    <col min="4862" max="4862" width="12.6640625" style="42" customWidth="1"/>
    <col min="4863" max="4864" width="15.6640625" style="42" customWidth="1"/>
    <col min="4865" max="4865" width="11.5546875" style="42"/>
    <col min="4866" max="4866" width="12" style="42" bestFit="1" customWidth="1"/>
    <col min="4867" max="5117" width="11.5546875" style="42"/>
    <col min="5118" max="5118" width="12.6640625" style="42" customWidth="1"/>
    <col min="5119" max="5120" width="15.6640625" style="42" customWidth="1"/>
    <col min="5121" max="5121" width="11.5546875" style="42"/>
    <col min="5122" max="5122" width="12" style="42" bestFit="1" customWidth="1"/>
    <col min="5123" max="5373" width="11.5546875" style="42"/>
    <col min="5374" max="5374" width="12.6640625" style="42" customWidth="1"/>
    <col min="5375" max="5376" width="15.6640625" style="42" customWidth="1"/>
    <col min="5377" max="5377" width="11.5546875" style="42"/>
    <col min="5378" max="5378" width="12" style="42" bestFit="1" customWidth="1"/>
    <col min="5379" max="5629" width="11.5546875" style="42"/>
    <col min="5630" max="5630" width="12.6640625" style="42" customWidth="1"/>
    <col min="5631" max="5632" width="15.6640625" style="42" customWidth="1"/>
    <col min="5633" max="5633" width="11.5546875" style="42"/>
    <col min="5634" max="5634" width="12" style="42" bestFit="1" customWidth="1"/>
    <col min="5635" max="5885" width="11.5546875" style="42"/>
    <col min="5886" max="5886" width="12.6640625" style="42" customWidth="1"/>
    <col min="5887" max="5888" width="15.6640625" style="42" customWidth="1"/>
    <col min="5889" max="5889" width="11.5546875" style="42"/>
    <col min="5890" max="5890" width="12" style="42" bestFit="1" customWidth="1"/>
    <col min="5891" max="6141" width="11.5546875" style="42"/>
    <col min="6142" max="6142" width="12.6640625" style="42" customWidth="1"/>
    <col min="6143" max="6144" width="15.6640625" style="42" customWidth="1"/>
    <col min="6145" max="6145" width="11.5546875" style="42"/>
    <col min="6146" max="6146" width="12" style="42" bestFit="1" customWidth="1"/>
    <col min="6147" max="6397" width="11.5546875" style="42"/>
    <col min="6398" max="6398" width="12.6640625" style="42" customWidth="1"/>
    <col min="6399" max="6400" width="15.6640625" style="42" customWidth="1"/>
    <col min="6401" max="6401" width="11.5546875" style="42"/>
    <col min="6402" max="6402" width="12" style="42" bestFit="1" customWidth="1"/>
    <col min="6403" max="6653" width="11.5546875" style="42"/>
    <col min="6654" max="6654" width="12.6640625" style="42" customWidth="1"/>
    <col min="6655" max="6656" width="15.6640625" style="42" customWidth="1"/>
    <col min="6657" max="6657" width="11.5546875" style="42"/>
    <col min="6658" max="6658" width="12" style="42" bestFit="1" customWidth="1"/>
    <col min="6659" max="6909" width="11.5546875" style="42"/>
    <col min="6910" max="6910" width="12.6640625" style="42" customWidth="1"/>
    <col min="6911" max="6912" width="15.6640625" style="42" customWidth="1"/>
    <col min="6913" max="6913" width="11.5546875" style="42"/>
    <col min="6914" max="6914" width="12" style="42" bestFit="1" customWidth="1"/>
    <col min="6915" max="7165" width="11.5546875" style="42"/>
    <col min="7166" max="7166" width="12.6640625" style="42" customWidth="1"/>
    <col min="7167" max="7168" width="15.6640625" style="42" customWidth="1"/>
    <col min="7169" max="7169" width="11.5546875" style="42"/>
    <col min="7170" max="7170" width="12" style="42" bestFit="1" customWidth="1"/>
    <col min="7171" max="7421" width="11.5546875" style="42"/>
    <col min="7422" max="7422" width="12.6640625" style="42" customWidth="1"/>
    <col min="7423" max="7424" width="15.6640625" style="42" customWidth="1"/>
    <col min="7425" max="7425" width="11.5546875" style="42"/>
    <col min="7426" max="7426" width="12" style="42" bestFit="1" customWidth="1"/>
    <col min="7427" max="7677" width="11.5546875" style="42"/>
    <col min="7678" max="7678" width="12.6640625" style="42" customWidth="1"/>
    <col min="7679" max="7680" width="15.6640625" style="42" customWidth="1"/>
    <col min="7681" max="7681" width="11.5546875" style="42"/>
    <col min="7682" max="7682" width="12" style="42" bestFit="1" customWidth="1"/>
    <col min="7683" max="7933" width="11.5546875" style="42"/>
    <col min="7934" max="7934" width="12.6640625" style="42" customWidth="1"/>
    <col min="7935" max="7936" width="15.6640625" style="42" customWidth="1"/>
    <col min="7937" max="7937" width="11.5546875" style="42"/>
    <col min="7938" max="7938" width="12" style="42" bestFit="1" customWidth="1"/>
    <col min="7939" max="8189" width="11.5546875" style="42"/>
    <col min="8190" max="8190" width="12.6640625" style="42" customWidth="1"/>
    <col min="8191" max="8192" width="15.6640625" style="42" customWidth="1"/>
    <col min="8193" max="8193" width="11.5546875" style="42"/>
    <col min="8194" max="8194" width="12" style="42" bestFit="1" customWidth="1"/>
    <col min="8195" max="8445" width="11.5546875" style="42"/>
    <col min="8446" max="8446" width="12.6640625" style="42" customWidth="1"/>
    <col min="8447" max="8448" width="15.6640625" style="42" customWidth="1"/>
    <col min="8449" max="8449" width="11.5546875" style="42"/>
    <col min="8450" max="8450" width="12" style="42" bestFit="1" customWidth="1"/>
    <col min="8451" max="8701" width="11.5546875" style="42"/>
    <col min="8702" max="8702" width="12.6640625" style="42" customWidth="1"/>
    <col min="8703" max="8704" width="15.6640625" style="42" customWidth="1"/>
    <col min="8705" max="8705" width="11.5546875" style="42"/>
    <col min="8706" max="8706" width="12" style="42" bestFit="1" customWidth="1"/>
    <col min="8707" max="8957" width="11.5546875" style="42"/>
    <col min="8958" max="8958" width="12.6640625" style="42" customWidth="1"/>
    <col min="8959" max="8960" width="15.6640625" style="42" customWidth="1"/>
    <col min="8961" max="8961" width="11.5546875" style="42"/>
    <col min="8962" max="8962" width="12" style="42" bestFit="1" customWidth="1"/>
    <col min="8963" max="9213" width="11.5546875" style="42"/>
    <col min="9214" max="9214" width="12.6640625" style="42" customWidth="1"/>
    <col min="9215" max="9216" width="15.6640625" style="42" customWidth="1"/>
    <col min="9217" max="9217" width="11.5546875" style="42"/>
    <col min="9218" max="9218" width="12" style="42" bestFit="1" customWidth="1"/>
    <col min="9219" max="9469" width="11.5546875" style="42"/>
    <col min="9470" max="9470" width="12.6640625" style="42" customWidth="1"/>
    <col min="9471" max="9472" width="15.6640625" style="42" customWidth="1"/>
    <col min="9473" max="9473" width="11.5546875" style="42"/>
    <col min="9474" max="9474" width="12" style="42" bestFit="1" customWidth="1"/>
    <col min="9475" max="9725" width="11.5546875" style="42"/>
    <col min="9726" max="9726" width="12.6640625" style="42" customWidth="1"/>
    <col min="9727" max="9728" width="15.6640625" style="42" customWidth="1"/>
    <col min="9729" max="9729" width="11.5546875" style="42"/>
    <col min="9730" max="9730" width="12" style="42" bestFit="1" customWidth="1"/>
    <col min="9731" max="9981" width="11.5546875" style="42"/>
    <col min="9982" max="9982" width="12.6640625" style="42" customWidth="1"/>
    <col min="9983" max="9984" width="15.6640625" style="42" customWidth="1"/>
    <col min="9985" max="9985" width="11.5546875" style="42"/>
    <col min="9986" max="9986" width="12" style="42" bestFit="1" customWidth="1"/>
    <col min="9987" max="10237" width="11.5546875" style="42"/>
    <col min="10238" max="10238" width="12.6640625" style="42" customWidth="1"/>
    <col min="10239" max="10240" width="15.6640625" style="42" customWidth="1"/>
    <col min="10241" max="10241" width="11.5546875" style="42"/>
    <col min="10242" max="10242" width="12" style="42" bestFit="1" customWidth="1"/>
    <col min="10243" max="10493" width="11.5546875" style="42"/>
    <col min="10494" max="10494" width="12.6640625" style="42" customWidth="1"/>
    <col min="10495" max="10496" width="15.6640625" style="42" customWidth="1"/>
    <col min="10497" max="10497" width="11.5546875" style="42"/>
    <col min="10498" max="10498" width="12" style="42" bestFit="1" customWidth="1"/>
    <col min="10499" max="10749" width="11.5546875" style="42"/>
    <col min="10750" max="10750" width="12.6640625" style="42" customWidth="1"/>
    <col min="10751" max="10752" width="15.6640625" style="42" customWidth="1"/>
    <col min="10753" max="10753" width="11.5546875" style="42"/>
    <col min="10754" max="10754" width="12" style="42" bestFit="1" customWidth="1"/>
    <col min="10755" max="11005" width="11.5546875" style="42"/>
    <col min="11006" max="11006" width="12.6640625" style="42" customWidth="1"/>
    <col min="11007" max="11008" width="15.6640625" style="42" customWidth="1"/>
    <col min="11009" max="11009" width="11.5546875" style="42"/>
    <col min="11010" max="11010" width="12" style="42" bestFit="1" customWidth="1"/>
    <col min="11011" max="11261" width="11.5546875" style="42"/>
    <col min="11262" max="11262" width="12.6640625" style="42" customWidth="1"/>
    <col min="11263" max="11264" width="15.6640625" style="42" customWidth="1"/>
    <col min="11265" max="11265" width="11.5546875" style="42"/>
    <col min="11266" max="11266" width="12" style="42" bestFit="1" customWidth="1"/>
    <col min="11267" max="11517" width="11.5546875" style="42"/>
    <col min="11518" max="11518" width="12.6640625" style="42" customWidth="1"/>
    <col min="11519" max="11520" width="15.6640625" style="42" customWidth="1"/>
    <col min="11521" max="11521" width="11.5546875" style="42"/>
    <col min="11522" max="11522" width="12" style="42" bestFit="1" customWidth="1"/>
    <col min="11523" max="11773" width="11.5546875" style="42"/>
    <col min="11774" max="11774" width="12.6640625" style="42" customWidth="1"/>
    <col min="11775" max="11776" width="15.6640625" style="42" customWidth="1"/>
    <col min="11777" max="11777" width="11.5546875" style="42"/>
    <col min="11778" max="11778" width="12" style="42" bestFit="1" customWidth="1"/>
    <col min="11779" max="12029" width="11.5546875" style="42"/>
    <col min="12030" max="12030" width="12.6640625" style="42" customWidth="1"/>
    <col min="12031" max="12032" width="15.6640625" style="42" customWidth="1"/>
    <col min="12033" max="12033" width="11.5546875" style="42"/>
    <col min="12034" max="12034" width="12" style="42" bestFit="1" customWidth="1"/>
    <col min="12035" max="12285" width="11.5546875" style="42"/>
    <col min="12286" max="12286" width="12.6640625" style="42" customWidth="1"/>
    <col min="12287" max="12288" width="15.6640625" style="42" customWidth="1"/>
    <col min="12289" max="12289" width="11.5546875" style="42"/>
    <col min="12290" max="12290" width="12" style="42" bestFit="1" customWidth="1"/>
    <col min="12291" max="12541" width="11.5546875" style="42"/>
    <col min="12542" max="12542" width="12.6640625" style="42" customWidth="1"/>
    <col min="12543" max="12544" width="15.6640625" style="42" customWidth="1"/>
    <col min="12545" max="12545" width="11.5546875" style="42"/>
    <col min="12546" max="12546" width="12" style="42" bestFit="1" customWidth="1"/>
    <col min="12547" max="12797" width="11.5546875" style="42"/>
    <col min="12798" max="12798" width="12.6640625" style="42" customWidth="1"/>
    <col min="12799" max="12800" width="15.6640625" style="42" customWidth="1"/>
    <col min="12801" max="12801" width="11.5546875" style="42"/>
    <col min="12802" max="12802" width="12" style="42" bestFit="1" customWidth="1"/>
    <col min="12803" max="13053" width="11.5546875" style="42"/>
    <col min="13054" max="13054" width="12.6640625" style="42" customWidth="1"/>
    <col min="13055" max="13056" width="15.6640625" style="42" customWidth="1"/>
    <col min="13057" max="13057" width="11.5546875" style="42"/>
    <col min="13058" max="13058" width="12" style="42" bestFit="1" customWidth="1"/>
    <col min="13059" max="13309" width="11.5546875" style="42"/>
    <col min="13310" max="13310" width="12.6640625" style="42" customWidth="1"/>
    <col min="13311" max="13312" width="15.6640625" style="42" customWidth="1"/>
    <col min="13313" max="13313" width="11.5546875" style="42"/>
    <col min="13314" max="13314" width="12" style="42" bestFit="1" customWidth="1"/>
    <col min="13315" max="13565" width="11.5546875" style="42"/>
    <col min="13566" max="13566" width="12.6640625" style="42" customWidth="1"/>
    <col min="13567" max="13568" width="15.6640625" style="42" customWidth="1"/>
    <col min="13569" max="13569" width="11.5546875" style="42"/>
    <col min="13570" max="13570" width="12" style="42" bestFit="1" customWidth="1"/>
    <col min="13571" max="13821" width="11.5546875" style="42"/>
    <col min="13822" max="13822" width="12.6640625" style="42" customWidth="1"/>
    <col min="13823" max="13824" width="15.6640625" style="42" customWidth="1"/>
    <col min="13825" max="13825" width="11.5546875" style="42"/>
    <col min="13826" max="13826" width="12" style="42" bestFit="1" customWidth="1"/>
    <col min="13827" max="14077" width="11.5546875" style="42"/>
    <col min="14078" max="14078" width="12.6640625" style="42" customWidth="1"/>
    <col min="14079" max="14080" width="15.6640625" style="42" customWidth="1"/>
    <col min="14081" max="14081" width="11.5546875" style="42"/>
    <col min="14082" max="14082" width="12" style="42" bestFit="1" customWidth="1"/>
    <col min="14083" max="14333" width="11.5546875" style="42"/>
    <col min="14334" max="14334" width="12.6640625" style="42" customWidth="1"/>
    <col min="14335" max="14336" width="15.6640625" style="42" customWidth="1"/>
    <col min="14337" max="14337" width="11.5546875" style="42"/>
    <col min="14338" max="14338" width="12" style="42" bestFit="1" customWidth="1"/>
    <col min="14339" max="14589" width="11.5546875" style="42"/>
    <col min="14590" max="14590" width="12.6640625" style="42" customWidth="1"/>
    <col min="14591" max="14592" width="15.6640625" style="42" customWidth="1"/>
    <col min="14593" max="14593" width="11.5546875" style="42"/>
    <col min="14594" max="14594" width="12" style="42" bestFit="1" customWidth="1"/>
    <col min="14595" max="14845" width="11.5546875" style="42"/>
    <col min="14846" max="14846" width="12.6640625" style="42" customWidth="1"/>
    <col min="14847" max="14848" width="15.6640625" style="42" customWidth="1"/>
    <col min="14849" max="14849" width="11.5546875" style="42"/>
    <col min="14850" max="14850" width="12" style="42" bestFit="1" customWidth="1"/>
    <col min="14851" max="15101" width="11.5546875" style="42"/>
    <col min="15102" max="15102" width="12.6640625" style="42" customWidth="1"/>
    <col min="15103" max="15104" width="15.6640625" style="42" customWidth="1"/>
    <col min="15105" max="15105" width="11.5546875" style="42"/>
    <col min="15106" max="15106" width="12" style="42" bestFit="1" customWidth="1"/>
    <col min="15107" max="15357" width="11.5546875" style="42"/>
    <col min="15358" max="15358" width="12.6640625" style="42" customWidth="1"/>
    <col min="15359" max="15360" width="15.6640625" style="42" customWidth="1"/>
    <col min="15361" max="15361" width="11.5546875" style="42"/>
    <col min="15362" max="15362" width="12" style="42" bestFit="1" customWidth="1"/>
    <col min="15363" max="15613" width="11.5546875" style="42"/>
    <col min="15614" max="15614" width="12.6640625" style="42" customWidth="1"/>
    <col min="15615" max="15616" width="15.6640625" style="42" customWidth="1"/>
    <col min="15617" max="15617" width="11.5546875" style="42"/>
    <col min="15618" max="15618" width="12" style="42" bestFit="1" customWidth="1"/>
    <col min="15619" max="15869" width="11.5546875" style="42"/>
    <col min="15870" max="15870" width="12.6640625" style="42" customWidth="1"/>
    <col min="15871" max="15872" width="15.6640625" style="42" customWidth="1"/>
    <col min="15873" max="15873" width="11.5546875" style="42"/>
    <col min="15874" max="15874" width="12" style="42" bestFit="1" customWidth="1"/>
    <col min="15875" max="16125" width="11.5546875" style="42"/>
    <col min="16126" max="16126" width="12.6640625" style="42" customWidth="1"/>
    <col min="16127" max="16128" width="15.6640625" style="42" customWidth="1"/>
    <col min="16129" max="16129" width="11.5546875" style="42"/>
    <col min="16130" max="16130" width="12" style="42" bestFit="1" customWidth="1"/>
    <col min="16131" max="16384" width="11.5546875" style="42"/>
  </cols>
  <sheetData>
    <row r="1" spans="1:5" ht="45" customHeight="1">
      <c r="A1" s="81" t="s">
        <v>400</v>
      </c>
      <c r="B1" s="81"/>
      <c r="C1" s="81"/>
      <c r="D1" s="81"/>
      <c r="E1" s="80"/>
    </row>
    <row r="20" spans="1:3" ht="34.950000000000003" customHeight="1"/>
    <row r="21" spans="1:3" ht="18" customHeight="1"/>
    <row r="22" spans="1:3" ht="18" customHeight="1" thickBot="1">
      <c r="A22" s="807"/>
    </row>
    <row r="23" spans="1:3" ht="30.75" customHeight="1" thickBot="1">
      <c r="A23" s="750" t="s">
        <v>236</v>
      </c>
      <c r="B23" s="550" t="s">
        <v>401</v>
      </c>
      <c r="C23" s="766" t="s">
        <v>402</v>
      </c>
    </row>
    <row r="24" spans="1:3" ht="18" customHeight="1">
      <c r="A24" s="206">
        <v>2012</v>
      </c>
      <c r="B24" s="134">
        <v>0.9012</v>
      </c>
      <c r="C24" s="135">
        <v>9.8799999999999999E-2</v>
      </c>
    </row>
    <row r="25" spans="1:3" ht="18" customHeight="1">
      <c r="A25" s="207">
        <v>2013</v>
      </c>
      <c r="B25" s="136">
        <v>0.89119999999999999</v>
      </c>
      <c r="C25" s="137">
        <v>0.10879999999999999</v>
      </c>
    </row>
    <row r="26" spans="1:3" ht="18" customHeight="1">
      <c r="A26" s="207">
        <v>2014</v>
      </c>
      <c r="B26" s="136">
        <v>0.90310000000000001</v>
      </c>
      <c r="C26" s="137">
        <v>9.7299999999999998E-2</v>
      </c>
    </row>
    <row r="27" spans="1:3" ht="18" customHeight="1">
      <c r="A27" s="207">
        <v>2015</v>
      </c>
      <c r="B27" s="136">
        <v>0.92159999999999997</v>
      </c>
      <c r="C27" s="137">
        <v>7.6200000000000004E-2</v>
      </c>
    </row>
    <row r="28" spans="1:3" ht="18" customHeight="1">
      <c r="A28" s="207">
        <v>2016</v>
      </c>
      <c r="B28" s="136">
        <v>0.92279999999999995</v>
      </c>
      <c r="C28" s="137">
        <v>7.7100000000000002E-2</v>
      </c>
    </row>
    <row r="29" spans="1:3" ht="18" customHeight="1">
      <c r="A29" s="207">
        <v>2017</v>
      </c>
      <c r="B29" s="136">
        <v>0.93089999999999995</v>
      </c>
      <c r="C29" s="137">
        <v>6.9099999999999995E-2</v>
      </c>
    </row>
    <row r="30" spans="1:3" ht="18" customHeight="1">
      <c r="A30" s="877">
        <v>2018</v>
      </c>
      <c r="B30" s="881">
        <v>0.92</v>
      </c>
      <c r="C30" s="882">
        <v>0.08</v>
      </c>
    </row>
    <row r="31" spans="1:3" ht="18" customHeight="1">
      <c r="A31" s="207">
        <v>2019</v>
      </c>
      <c r="B31" s="1000">
        <v>0.92</v>
      </c>
      <c r="C31" s="1001">
        <v>0.08</v>
      </c>
    </row>
    <row r="32" spans="1:3" ht="18" customHeight="1" thickBot="1">
      <c r="A32" s="1035">
        <v>2020</v>
      </c>
      <c r="B32" s="998">
        <v>0.92</v>
      </c>
      <c r="C32" s="999">
        <v>0.08</v>
      </c>
    </row>
    <row r="33" ht="18" customHeight="1"/>
    <row r="34" ht="18" customHeight="1"/>
    <row r="35" ht="18" customHeight="1"/>
    <row r="36" ht="18" customHeight="1"/>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Normal="100" workbookViewId="0">
      <selection activeCell="G32" sqref="G32"/>
    </sheetView>
  </sheetViews>
  <sheetFormatPr baseColWidth="10" defaultRowHeight="13.2"/>
  <cols>
    <col min="1" max="1" width="17.109375" style="42" customWidth="1"/>
    <col min="2" max="2" width="15.109375" style="42" customWidth="1"/>
    <col min="3" max="4" width="12.6640625" style="42" customWidth="1"/>
    <col min="5" max="5" width="13.6640625" style="42" customWidth="1"/>
    <col min="6" max="6" width="12.6640625" style="42" customWidth="1"/>
    <col min="7" max="258" width="11.5546875" style="42"/>
    <col min="259" max="262" width="12.6640625" style="42" customWidth="1"/>
    <col min="263" max="514" width="11.5546875" style="42"/>
    <col min="515" max="518" width="12.6640625" style="42" customWidth="1"/>
    <col min="519" max="770" width="11.5546875" style="42"/>
    <col min="771" max="774" width="12.6640625" style="42" customWidth="1"/>
    <col min="775" max="1026" width="11.5546875" style="42"/>
    <col min="1027" max="1030" width="12.6640625" style="42" customWidth="1"/>
    <col min="1031" max="1282" width="11.5546875" style="42"/>
    <col min="1283" max="1286" width="12.6640625" style="42" customWidth="1"/>
    <col min="1287" max="1538" width="11.5546875" style="42"/>
    <col min="1539" max="1542" width="12.6640625" style="42" customWidth="1"/>
    <col min="1543" max="1794" width="11.5546875" style="42"/>
    <col min="1795" max="1798" width="12.6640625" style="42" customWidth="1"/>
    <col min="1799" max="2050" width="11.5546875" style="42"/>
    <col min="2051" max="2054" width="12.6640625" style="42" customWidth="1"/>
    <col min="2055" max="2306" width="11.5546875" style="42"/>
    <col min="2307" max="2310" width="12.6640625" style="42" customWidth="1"/>
    <col min="2311" max="2562" width="11.5546875" style="42"/>
    <col min="2563" max="2566" width="12.6640625" style="42" customWidth="1"/>
    <col min="2567" max="2818" width="11.5546875" style="42"/>
    <col min="2819" max="2822" width="12.6640625" style="42" customWidth="1"/>
    <col min="2823" max="3074" width="11.5546875" style="42"/>
    <col min="3075" max="3078" width="12.6640625" style="42" customWidth="1"/>
    <col min="3079" max="3330" width="11.5546875" style="42"/>
    <col min="3331" max="3334" width="12.6640625" style="42" customWidth="1"/>
    <col min="3335" max="3586" width="11.5546875" style="42"/>
    <col min="3587" max="3590" width="12.6640625" style="42" customWidth="1"/>
    <col min="3591" max="3842" width="11.5546875" style="42"/>
    <col min="3843" max="3846" width="12.6640625" style="42" customWidth="1"/>
    <col min="3847" max="4098" width="11.5546875" style="42"/>
    <col min="4099" max="4102" width="12.6640625" style="42" customWidth="1"/>
    <col min="4103" max="4354" width="11.5546875" style="42"/>
    <col min="4355" max="4358" width="12.6640625" style="42" customWidth="1"/>
    <col min="4359" max="4610" width="11.5546875" style="42"/>
    <col min="4611" max="4614" width="12.6640625" style="42" customWidth="1"/>
    <col min="4615" max="4866" width="11.5546875" style="42"/>
    <col min="4867" max="4870" width="12.6640625" style="42" customWidth="1"/>
    <col min="4871" max="5122" width="11.5546875" style="42"/>
    <col min="5123" max="5126" width="12.6640625" style="42" customWidth="1"/>
    <col min="5127" max="5378" width="11.5546875" style="42"/>
    <col min="5379" max="5382" width="12.6640625" style="42" customWidth="1"/>
    <col min="5383" max="5634" width="11.5546875" style="42"/>
    <col min="5635" max="5638" width="12.6640625" style="42" customWidth="1"/>
    <col min="5639" max="5890" width="11.5546875" style="42"/>
    <col min="5891" max="5894" width="12.6640625" style="42" customWidth="1"/>
    <col min="5895" max="6146" width="11.5546875" style="42"/>
    <col min="6147" max="6150" width="12.6640625" style="42" customWidth="1"/>
    <col min="6151" max="6402" width="11.5546875" style="42"/>
    <col min="6403" max="6406" width="12.6640625" style="42" customWidth="1"/>
    <col min="6407" max="6658" width="11.5546875" style="42"/>
    <col min="6659" max="6662" width="12.6640625" style="42" customWidth="1"/>
    <col min="6663" max="6914" width="11.5546875" style="42"/>
    <col min="6915" max="6918" width="12.6640625" style="42" customWidth="1"/>
    <col min="6919" max="7170" width="11.5546875" style="42"/>
    <col min="7171" max="7174" width="12.6640625" style="42" customWidth="1"/>
    <col min="7175" max="7426" width="11.5546875" style="42"/>
    <col min="7427" max="7430" width="12.6640625" style="42" customWidth="1"/>
    <col min="7431" max="7682" width="11.5546875" style="42"/>
    <col min="7683" max="7686" width="12.6640625" style="42" customWidth="1"/>
    <col min="7687" max="7938" width="11.5546875" style="42"/>
    <col min="7939" max="7942" width="12.6640625" style="42" customWidth="1"/>
    <col min="7943" max="8194" width="11.5546875" style="42"/>
    <col min="8195" max="8198" width="12.6640625" style="42" customWidth="1"/>
    <col min="8199" max="8450" width="11.5546875" style="42"/>
    <col min="8451" max="8454" width="12.6640625" style="42" customWidth="1"/>
    <col min="8455" max="8706" width="11.5546875" style="42"/>
    <col min="8707" max="8710" width="12.6640625" style="42" customWidth="1"/>
    <col min="8711" max="8962" width="11.5546875" style="42"/>
    <col min="8963" max="8966" width="12.6640625" style="42" customWidth="1"/>
    <col min="8967" max="9218" width="11.5546875" style="42"/>
    <col min="9219" max="9222" width="12.6640625" style="42" customWidth="1"/>
    <col min="9223" max="9474" width="11.5546875" style="42"/>
    <col min="9475" max="9478" width="12.6640625" style="42" customWidth="1"/>
    <col min="9479" max="9730" width="11.5546875" style="42"/>
    <col min="9731" max="9734" width="12.6640625" style="42" customWidth="1"/>
    <col min="9735" max="9986" width="11.5546875" style="42"/>
    <col min="9987" max="9990" width="12.6640625" style="42" customWidth="1"/>
    <col min="9991" max="10242" width="11.5546875" style="42"/>
    <col min="10243" max="10246" width="12.6640625" style="42" customWidth="1"/>
    <col min="10247" max="10498" width="11.5546875" style="42"/>
    <col min="10499" max="10502" width="12.6640625" style="42" customWidth="1"/>
    <col min="10503" max="10754" width="11.5546875" style="42"/>
    <col min="10755" max="10758" width="12.6640625" style="42" customWidth="1"/>
    <col min="10759" max="11010" width="11.5546875" style="42"/>
    <col min="11011" max="11014" width="12.6640625" style="42" customWidth="1"/>
    <col min="11015" max="11266" width="11.5546875" style="42"/>
    <col min="11267" max="11270" width="12.6640625" style="42" customWidth="1"/>
    <col min="11271" max="11522" width="11.5546875" style="42"/>
    <col min="11523" max="11526" width="12.6640625" style="42" customWidth="1"/>
    <col min="11527" max="11778" width="11.5546875" style="42"/>
    <col min="11779" max="11782" width="12.6640625" style="42" customWidth="1"/>
    <col min="11783" max="12034" width="11.5546875" style="42"/>
    <col min="12035" max="12038" width="12.6640625" style="42" customWidth="1"/>
    <col min="12039" max="12290" width="11.5546875" style="42"/>
    <col min="12291" max="12294" width="12.6640625" style="42" customWidth="1"/>
    <col min="12295" max="12546" width="11.5546875" style="42"/>
    <col min="12547" max="12550" width="12.6640625" style="42" customWidth="1"/>
    <col min="12551" max="12802" width="11.5546875" style="42"/>
    <col min="12803" max="12806" width="12.6640625" style="42" customWidth="1"/>
    <col min="12807" max="13058" width="11.5546875" style="42"/>
    <col min="13059" max="13062" width="12.6640625" style="42" customWidth="1"/>
    <col min="13063" max="13314" width="11.5546875" style="42"/>
    <col min="13315" max="13318" width="12.6640625" style="42" customWidth="1"/>
    <col min="13319" max="13570" width="11.5546875" style="42"/>
    <col min="13571" max="13574" width="12.6640625" style="42" customWidth="1"/>
    <col min="13575" max="13826" width="11.5546875" style="42"/>
    <col min="13827" max="13830" width="12.6640625" style="42" customWidth="1"/>
    <col min="13831" max="14082" width="11.5546875" style="42"/>
    <col min="14083" max="14086" width="12.6640625" style="42" customWidth="1"/>
    <col min="14087" max="14338" width="11.5546875" style="42"/>
    <col min="14339" max="14342" width="12.6640625" style="42" customWidth="1"/>
    <col min="14343" max="14594" width="11.5546875" style="42"/>
    <col min="14595" max="14598" width="12.6640625" style="42" customWidth="1"/>
    <col min="14599" max="14850" width="11.5546875" style="42"/>
    <col min="14851" max="14854" width="12.6640625" style="42" customWidth="1"/>
    <col min="14855" max="15106" width="11.5546875" style="42"/>
    <col min="15107" max="15110" width="12.6640625" style="42" customWidth="1"/>
    <col min="15111" max="15362" width="11.5546875" style="42"/>
    <col min="15363" max="15366" width="12.6640625" style="42" customWidth="1"/>
    <col min="15367" max="15618" width="11.5546875" style="42"/>
    <col min="15619" max="15622" width="12.6640625" style="42" customWidth="1"/>
    <col min="15623" max="15874" width="11.5546875" style="42"/>
    <col min="15875" max="15878" width="12.6640625" style="42" customWidth="1"/>
    <col min="15879" max="16130" width="11.5546875" style="42"/>
    <col min="16131" max="16134" width="12.6640625" style="42" customWidth="1"/>
    <col min="16135" max="16384" width="11.5546875" style="42"/>
  </cols>
  <sheetData>
    <row r="1" spans="1:9" ht="45" customHeight="1">
      <c r="A1" s="81" t="s">
        <v>403</v>
      </c>
      <c r="B1" s="81"/>
      <c r="C1" s="81"/>
      <c r="D1" s="81"/>
      <c r="E1" s="81"/>
      <c r="F1" s="81"/>
      <c r="G1" s="81"/>
      <c r="H1" s="81"/>
      <c r="I1" s="80"/>
    </row>
    <row r="2" spans="1:9">
      <c r="B2" s="82"/>
    </row>
    <row r="3" spans="1:9">
      <c r="B3" s="82"/>
    </row>
    <row r="27" spans="1:5">
      <c r="A27" s="807"/>
    </row>
    <row r="28" spans="1:5" ht="13.8" thickBot="1"/>
    <row r="29" spans="1:5" ht="34.950000000000003" customHeight="1" thickBot="1">
      <c r="A29" s="550" t="s">
        <v>398</v>
      </c>
      <c r="B29" s="766" t="s">
        <v>404</v>
      </c>
      <c r="C29" s="750" t="s">
        <v>405</v>
      </c>
      <c r="D29" s="766" t="s">
        <v>406</v>
      </c>
      <c r="E29" s="750" t="s">
        <v>407</v>
      </c>
    </row>
    <row r="30" spans="1:5" ht="18" customHeight="1">
      <c r="A30" s="206">
        <v>2009</v>
      </c>
      <c r="B30" s="220">
        <v>130077</v>
      </c>
      <c r="C30" s="220">
        <v>5880</v>
      </c>
      <c r="D30" s="220">
        <v>40173</v>
      </c>
      <c r="E30" s="214">
        <v>169670</v>
      </c>
    </row>
    <row r="31" spans="1:5" ht="18" customHeight="1">
      <c r="A31" s="207">
        <v>2010</v>
      </c>
      <c r="B31" s="240">
        <v>126722</v>
      </c>
      <c r="C31" s="240">
        <v>5687</v>
      </c>
      <c r="D31" s="240">
        <v>42319</v>
      </c>
      <c r="E31" s="217">
        <v>183242</v>
      </c>
    </row>
    <row r="32" spans="1:5" ht="18" customHeight="1">
      <c r="A32" s="207">
        <v>2011</v>
      </c>
      <c r="B32" s="240">
        <v>118944</v>
      </c>
      <c r="C32" s="240">
        <v>5162</v>
      </c>
      <c r="D32" s="240">
        <v>46264</v>
      </c>
      <c r="E32" s="217">
        <v>188235</v>
      </c>
    </row>
    <row r="33" spans="1:5" ht="18" customHeight="1">
      <c r="A33" s="207">
        <v>2012</v>
      </c>
      <c r="B33" s="240">
        <v>114561</v>
      </c>
      <c r="C33" s="240">
        <v>3580</v>
      </c>
      <c r="D33" s="240">
        <v>47321</v>
      </c>
      <c r="E33" s="217">
        <v>195282</v>
      </c>
    </row>
    <row r="34" spans="1:5" ht="18" customHeight="1">
      <c r="A34" s="207">
        <v>2013</v>
      </c>
      <c r="B34" s="240">
        <v>109332</v>
      </c>
      <c r="C34" s="240">
        <v>3012</v>
      </c>
      <c r="D34" s="240">
        <v>51592</v>
      </c>
      <c r="E34" s="217">
        <v>189526</v>
      </c>
    </row>
    <row r="35" spans="1:5" ht="18" customHeight="1">
      <c r="A35" s="207">
        <v>2014</v>
      </c>
      <c r="B35" s="240">
        <v>106945</v>
      </c>
      <c r="C35" s="240">
        <v>2347</v>
      </c>
      <c r="D35" s="240">
        <v>53742</v>
      </c>
      <c r="E35" s="217">
        <v>181366</v>
      </c>
    </row>
    <row r="36" spans="1:5" ht="18" customHeight="1">
      <c r="A36" s="207">
        <v>2015</v>
      </c>
      <c r="B36" s="240">
        <v>96432</v>
      </c>
      <c r="C36" s="240">
        <v>1819</v>
      </c>
      <c r="D36" s="240">
        <v>53598</v>
      </c>
      <c r="E36" s="217">
        <v>178257</v>
      </c>
    </row>
    <row r="37" spans="1:5" ht="18" customHeight="1">
      <c r="A37" s="207">
        <v>2016</v>
      </c>
      <c r="B37" s="240">
        <v>96513</v>
      </c>
      <c r="C37" s="240">
        <v>2276</v>
      </c>
      <c r="D37" s="240">
        <v>57092</v>
      </c>
      <c r="E37" s="217">
        <v>179060</v>
      </c>
    </row>
    <row r="38" spans="1:5" ht="18" customHeight="1">
      <c r="A38" s="207">
        <v>2017</v>
      </c>
      <c r="B38" s="240">
        <v>100458</v>
      </c>
      <c r="C38" s="240">
        <v>1082</v>
      </c>
      <c r="D38" s="240">
        <v>59112</v>
      </c>
      <c r="E38" s="217">
        <v>179414</v>
      </c>
    </row>
    <row r="39" spans="1:5" ht="18" customHeight="1">
      <c r="A39" s="877">
        <v>2018</v>
      </c>
      <c r="B39" s="883">
        <v>101358</v>
      </c>
      <c r="C39" s="883">
        <v>657</v>
      </c>
      <c r="D39" s="883">
        <v>62077</v>
      </c>
      <c r="E39" s="884">
        <v>181504</v>
      </c>
    </row>
    <row r="40" spans="1:5" ht="18" customHeight="1">
      <c r="A40" s="207">
        <v>2019</v>
      </c>
      <c r="B40" s="1004">
        <v>60007</v>
      </c>
      <c r="C40" s="1004">
        <v>394</v>
      </c>
      <c r="D40" s="1004">
        <v>75033</v>
      </c>
      <c r="E40" s="1005">
        <v>183049</v>
      </c>
    </row>
    <row r="41" spans="1:5" ht="18" customHeight="1" thickBot="1">
      <c r="A41" s="1035">
        <v>2020</v>
      </c>
      <c r="B41" s="1002">
        <v>45586</v>
      </c>
      <c r="C41" s="1002">
        <v>0</v>
      </c>
      <c r="D41" s="1002">
        <v>122782</v>
      </c>
      <c r="E41" s="1003">
        <v>184892</v>
      </c>
    </row>
    <row r="43" spans="1:5">
      <c r="A43" s="265" t="s">
        <v>408</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E32" sqref="E32"/>
    </sheetView>
  </sheetViews>
  <sheetFormatPr baseColWidth="10" defaultRowHeight="13.2"/>
  <cols>
    <col min="1" max="1" width="41.6640625" style="42" customWidth="1"/>
    <col min="2" max="2" width="16.6640625" style="42" customWidth="1"/>
    <col min="3" max="3" width="16.5546875" style="42" customWidth="1"/>
    <col min="4" max="4" width="2.33203125" style="42" customWidth="1"/>
    <col min="5" max="5" width="11.5546875" style="9" customWidth="1"/>
    <col min="6" max="6" width="12.6640625" style="9" customWidth="1"/>
    <col min="7" max="256" width="11.5546875" style="42"/>
    <col min="257" max="257" width="41.6640625" style="42" customWidth="1"/>
    <col min="258" max="259" width="17.6640625" style="42" customWidth="1"/>
    <col min="260" max="260" width="4.6640625" style="42" customWidth="1"/>
    <col min="261" max="262" width="14.6640625" style="42" customWidth="1"/>
    <col min="263" max="512" width="11.5546875" style="42"/>
    <col min="513" max="513" width="41.6640625" style="42" customWidth="1"/>
    <col min="514" max="515" width="17.6640625" style="42" customWidth="1"/>
    <col min="516" max="516" width="4.6640625" style="42" customWidth="1"/>
    <col min="517" max="518" width="14.6640625" style="42" customWidth="1"/>
    <col min="519" max="768" width="11.5546875" style="42"/>
    <col min="769" max="769" width="41.6640625" style="42" customWidth="1"/>
    <col min="770" max="771" width="17.6640625" style="42" customWidth="1"/>
    <col min="772" max="772" width="4.6640625" style="42" customWidth="1"/>
    <col min="773" max="774" width="14.6640625" style="42" customWidth="1"/>
    <col min="775" max="1024" width="11.5546875" style="42"/>
    <col min="1025" max="1025" width="41.6640625" style="42" customWidth="1"/>
    <col min="1026" max="1027" width="17.6640625" style="42" customWidth="1"/>
    <col min="1028" max="1028" width="4.6640625" style="42" customWidth="1"/>
    <col min="1029" max="1030" width="14.6640625" style="42" customWidth="1"/>
    <col min="1031" max="1280" width="11.5546875" style="42"/>
    <col min="1281" max="1281" width="41.6640625" style="42" customWidth="1"/>
    <col min="1282" max="1283" width="17.6640625" style="42" customWidth="1"/>
    <col min="1284" max="1284" width="4.6640625" style="42" customWidth="1"/>
    <col min="1285" max="1286" width="14.6640625" style="42" customWidth="1"/>
    <col min="1287" max="1536" width="11.5546875" style="42"/>
    <col min="1537" max="1537" width="41.6640625" style="42" customWidth="1"/>
    <col min="1538" max="1539" width="17.6640625" style="42" customWidth="1"/>
    <col min="1540" max="1540" width="4.6640625" style="42" customWidth="1"/>
    <col min="1541" max="1542" width="14.6640625" style="42" customWidth="1"/>
    <col min="1543" max="1792" width="11.5546875" style="42"/>
    <col min="1793" max="1793" width="41.6640625" style="42" customWidth="1"/>
    <col min="1794" max="1795" width="17.6640625" style="42" customWidth="1"/>
    <col min="1796" max="1796" width="4.6640625" style="42" customWidth="1"/>
    <col min="1797" max="1798" width="14.6640625" style="42" customWidth="1"/>
    <col min="1799" max="2048" width="11.5546875" style="42"/>
    <col min="2049" max="2049" width="41.6640625" style="42" customWidth="1"/>
    <col min="2050" max="2051" width="17.6640625" style="42" customWidth="1"/>
    <col min="2052" max="2052" width="4.6640625" style="42" customWidth="1"/>
    <col min="2053" max="2054" width="14.6640625" style="42" customWidth="1"/>
    <col min="2055" max="2304" width="11.5546875" style="42"/>
    <col min="2305" max="2305" width="41.6640625" style="42" customWidth="1"/>
    <col min="2306" max="2307" width="17.6640625" style="42" customWidth="1"/>
    <col min="2308" max="2308" width="4.6640625" style="42" customWidth="1"/>
    <col min="2309" max="2310" width="14.6640625" style="42" customWidth="1"/>
    <col min="2311" max="2560" width="11.5546875" style="42"/>
    <col min="2561" max="2561" width="41.6640625" style="42" customWidth="1"/>
    <col min="2562" max="2563" width="17.6640625" style="42" customWidth="1"/>
    <col min="2564" max="2564" width="4.6640625" style="42" customWidth="1"/>
    <col min="2565" max="2566" width="14.6640625" style="42" customWidth="1"/>
    <col min="2567" max="2816" width="11.5546875" style="42"/>
    <col min="2817" max="2817" width="41.6640625" style="42" customWidth="1"/>
    <col min="2818" max="2819" width="17.6640625" style="42" customWidth="1"/>
    <col min="2820" max="2820" width="4.6640625" style="42" customWidth="1"/>
    <col min="2821" max="2822" width="14.6640625" style="42" customWidth="1"/>
    <col min="2823" max="3072" width="11.5546875" style="42"/>
    <col min="3073" max="3073" width="41.6640625" style="42" customWidth="1"/>
    <col min="3074" max="3075" width="17.6640625" style="42" customWidth="1"/>
    <col min="3076" max="3076" width="4.6640625" style="42" customWidth="1"/>
    <col min="3077" max="3078" width="14.6640625" style="42" customWidth="1"/>
    <col min="3079" max="3328" width="11.5546875" style="42"/>
    <col min="3329" max="3329" width="41.6640625" style="42" customWidth="1"/>
    <col min="3330" max="3331" width="17.6640625" style="42" customWidth="1"/>
    <col min="3332" max="3332" width="4.6640625" style="42" customWidth="1"/>
    <col min="3333" max="3334" width="14.6640625" style="42" customWidth="1"/>
    <col min="3335" max="3584" width="11.5546875" style="42"/>
    <col min="3585" max="3585" width="41.6640625" style="42" customWidth="1"/>
    <col min="3586" max="3587" width="17.6640625" style="42" customWidth="1"/>
    <col min="3588" max="3588" width="4.6640625" style="42" customWidth="1"/>
    <col min="3589" max="3590" width="14.6640625" style="42" customWidth="1"/>
    <col min="3591" max="3840" width="11.5546875" style="42"/>
    <col min="3841" max="3841" width="41.6640625" style="42" customWidth="1"/>
    <col min="3842" max="3843" width="17.6640625" style="42" customWidth="1"/>
    <col min="3844" max="3844" width="4.6640625" style="42" customWidth="1"/>
    <col min="3845" max="3846" width="14.6640625" style="42" customWidth="1"/>
    <col min="3847" max="4096" width="11.5546875" style="42"/>
    <col min="4097" max="4097" width="41.6640625" style="42" customWidth="1"/>
    <col min="4098" max="4099" width="17.6640625" style="42" customWidth="1"/>
    <col min="4100" max="4100" width="4.6640625" style="42" customWidth="1"/>
    <col min="4101" max="4102" width="14.6640625" style="42" customWidth="1"/>
    <col min="4103" max="4352" width="11.5546875" style="42"/>
    <col min="4353" max="4353" width="41.6640625" style="42" customWidth="1"/>
    <col min="4354" max="4355" width="17.6640625" style="42" customWidth="1"/>
    <col min="4356" max="4356" width="4.6640625" style="42" customWidth="1"/>
    <col min="4357" max="4358" width="14.6640625" style="42" customWidth="1"/>
    <col min="4359" max="4608" width="11.5546875" style="42"/>
    <col min="4609" max="4609" width="41.6640625" style="42" customWidth="1"/>
    <col min="4610" max="4611" width="17.6640625" style="42" customWidth="1"/>
    <col min="4612" max="4612" width="4.6640625" style="42" customWidth="1"/>
    <col min="4613" max="4614" width="14.6640625" style="42" customWidth="1"/>
    <col min="4615" max="4864" width="11.5546875" style="42"/>
    <col min="4865" max="4865" width="41.6640625" style="42" customWidth="1"/>
    <col min="4866" max="4867" width="17.6640625" style="42" customWidth="1"/>
    <col min="4868" max="4868" width="4.6640625" style="42" customWidth="1"/>
    <col min="4869" max="4870" width="14.6640625" style="42" customWidth="1"/>
    <col min="4871" max="5120" width="11.5546875" style="42"/>
    <col min="5121" max="5121" width="41.6640625" style="42" customWidth="1"/>
    <col min="5122" max="5123" width="17.6640625" style="42" customWidth="1"/>
    <col min="5124" max="5124" width="4.6640625" style="42" customWidth="1"/>
    <col min="5125" max="5126" width="14.6640625" style="42" customWidth="1"/>
    <col min="5127" max="5376" width="11.5546875" style="42"/>
    <col min="5377" max="5377" width="41.6640625" style="42" customWidth="1"/>
    <col min="5378" max="5379" width="17.6640625" style="42" customWidth="1"/>
    <col min="5380" max="5380" width="4.6640625" style="42" customWidth="1"/>
    <col min="5381" max="5382" width="14.6640625" style="42" customWidth="1"/>
    <col min="5383" max="5632" width="11.5546875" style="42"/>
    <col min="5633" max="5633" width="41.6640625" style="42" customWidth="1"/>
    <col min="5634" max="5635" width="17.6640625" style="42" customWidth="1"/>
    <col min="5636" max="5636" width="4.6640625" style="42" customWidth="1"/>
    <col min="5637" max="5638" width="14.6640625" style="42" customWidth="1"/>
    <col min="5639" max="5888" width="11.5546875" style="42"/>
    <col min="5889" max="5889" width="41.6640625" style="42" customWidth="1"/>
    <col min="5890" max="5891" width="17.6640625" style="42" customWidth="1"/>
    <col min="5892" max="5892" width="4.6640625" style="42" customWidth="1"/>
    <col min="5893" max="5894" width="14.6640625" style="42" customWidth="1"/>
    <col min="5895" max="6144" width="11.5546875" style="42"/>
    <col min="6145" max="6145" width="41.6640625" style="42" customWidth="1"/>
    <col min="6146" max="6147" width="17.6640625" style="42" customWidth="1"/>
    <col min="6148" max="6148" width="4.6640625" style="42" customWidth="1"/>
    <col min="6149" max="6150" width="14.6640625" style="42" customWidth="1"/>
    <col min="6151" max="6400" width="11.5546875" style="42"/>
    <col min="6401" max="6401" width="41.6640625" style="42" customWidth="1"/>
    <col min="6402" max="6403" width="17.6640625" style="42" customWidth="1"/>
    <col min="6404" max="6404" width="4.6640625" style="42" customWidth="1"/>
    <col min="6405" max="6406" width="14.6640625" style="42" customWidth="1"/>
    <col min="6407" max="6656" width="11.5546875" style="42"/>
    <col min="6657" max="6657" width="41.6640625" style="42" customWidth="1"/>
    <col min="6658" max="6659" width="17.6640625" style="42" customWidth="1"/>
    <col min="6660" max="6660" width="4.6640625" style="42" customWidth="1"/>
    <col min="6661" max="6662" width="14.6640625" style="42" customWidth="1"/>
    <col min="6663" max="6912" width="11.5546875" style="42"/>
    <col min="6913" max="6913" width="41.6640625" style="42" customWidth="1"/>
    <col min="6914" max="6915" width="17.6640625" style="42" customWidth="1"/>
    <col min="6916" max="6916" width="4.6640625" style="42" customWidth="1"/>
    <col min="6917" max="6918" width="14.6640625" style="42" customWidth="1"/>
    <col min="6919" max="7168" width="11.5546875" style="42"/>
    <col min="7169" max="7169" width="41.6640625" style="42" customWidth="1"/>
    <col min="7170" max="7171" width="17.6640625" style="42" customWidth="1"/>
    <col min="7172" max="7172" width="4.6640625" style="42" customWidth="1"/>
    <col min="7173" max="7174" width="14.6640625" style="42" customWidth="1"/>
    <col min="7175" max="7424" width="11.5546875" style="42"/>
    <col min="7425" max="7425" width="41.6640625" style="42" customWidth="1"/>
    <col min="7426" max="7427" width="17.6640625" style="42" customWidth="1"/>
    <col min="7428" max="7428" width="4.6640625" style="42" customWidth="1"/>
    <col min="7429" max="7430" width="14.6640625" style="42" customWidth="1"/>
    <col min="7431" max="7680" width="11.5546875" style="42"/>
    <col min="7681" max="7681" width="41.6640625" style="42" customWidth="1"/>
    <col min="7682" max="7683" width="17.6640625" style="42" customWidth="1"/>
    <col min="7684" max="7684" width="4.6640625" style="42" customWidth="1"/>
    <col min="7685" max="7686" width="14.6640625" style="42" customWidth="1"/>
    <col min="7687" max="7936" width="11.5546875" style="42"/>
    <col min="7937" max="7937" width="41.6640625" style="42" customWidth="1"/>
    <col min="7938" max="7939" width="17.6640625" style="42" customWidth="1"/>
    <col min="7940" max="7940" width="4.6640625" style="42" customWidth="1"/>
    <col min="7941" max="7942" width="14.6640625" style="42" customWidth="1"/>
    <col min="7943" max="8192" width="11.5546875" style="42"/>
    <col min="8193" max="8193" width="41.6640625" style="42" customWidth="1"/>
    <col min="8194" max="8195" width="17.6640625" style="42" customWidth="1"/>
    <col min="8196" max="8196" width="4.6640625" style="42" customWidth="1"/>
    <col min="8197" max="8198" width="14.6640625" style="42" customWidth="1"/>
    <col min="8199" max="8448" width="11.5546875" style="42"/>
    <col min="8449" max="8449" width="41.6640625" style="42" customWidth="1"/>
    <col min="8450" max="8451" width="17.6640625" style="42" customWidth="1"/>
    <col min="8452" max="8452" width="4.6640625" style="42" customWidth="1"/>
    <col min="8453" max="8454" width="14.6640625" style="42" customWidth="1"/>
    <col min="8455" max="8704" width="11.5546875" style="42"/>
    <col min="8705" max="8705" width="41.6640625" style="42" customWidth="1"/>
    <col min="8706" max="8707" width="17.6640625" style="42" customWidth="1"/>
    <col min="8708" max="8708" width="4.6640625" style="42" customWidth="1"/>
    <col min="8709" max="8710" width="14.6640625" style="42" customWidth="1"/>
    <col min="8711" max="8960" width="11.5546875" style="42"/>
    <col min="8961" max="8961" width="41.6640625" style="42" customWidth="1"/>
    <col min="8962" max="8963" width="17.6640625" style="42" customWidth="1"/>
    <col min="8964" max="8964" width="4.6640625" style="42" customWidth="1"/>
    <col min="8965" max="8966" width="14.6640625" style="42" customWidth="1"/>
    <col min="8967" max="9216" width="11.5546875" style="42"/>
    <col min="9217" max="9217" width="41.6640625" style="42" customWidth="1"/>
    <col min="9218" max="9219" width="17.6640625" style="42" customWidth="1"/>
    <col min="9220" max="9220" width="4.6640625" style="42" customWidth="1"/>
    <col min="9221" max="9222" width="14.6640625" style="42" customWidth="1"/>
    <col min="9223" max="9472" width="11.5546875" style="42"/>
    <col min="9473" max="9473" width="41.6640625" style="42" customWidth="1"/>
    <col min="9474" max="9475" width="17.6640625" style="42" customWidth="1"/>
    <col min="9476" max="9476" width="4.6640625" style="42" customWidth="1"/>
    <col min="9477" max="9478" width="14.6640625" style="42" customWidth="1"/>
    <col min="9479" max="9728" width="11.5546875" style="42"/>
    <col min="9729" max="9729" width="41.6640625" style="42" customWidth="1"/>
    <col min="9730" max="9731" width="17.6640625" style="42" customWidth="1"/>
    <col min="9732" max="9732" width="4.6640625" style="42" customWidth="1"/>
    <col min="9733" max="9734" width="14.6640625" style="42" customWidth="1"/>
    <col min="9735" max="9984" width="11.5546875" style="42"/>
    <col min="9985" max="9985" width="41.6640625" style="42" customWidth="1"/>
    <col min="9986" max="9987" width="17.6640625" style="42" customWidth="1"/>
    <col min="9988" max="9988" width="4.6640625" style="42" customWidth="1"/>
    <col min="9989" max="9990" width="14.6640625" style="42" customWidth="1"/>
    <col min="9991" max="10240" width="11.5546875" style="42"/>
    <col min="10241" max="10241" width="41.6640625" style="42" customWidth="1"/>
    <col min="10242" max="10243" width="17.6640625" style="42" customWidth="1"/>
    <col min="10244" max="10244" width="4.6640625" style="42" customWidth="1"/>
    <col min="10245" max="10246" width="14.6640625" style="42" customWidth="1"/>
    <col min="10247" max="10496" width="11.5546875" style="42"/>
    <col min="10497" max="10497" width="41.6640625" style="42" customWidth="1"/>
    <col min="10498" max="10499" width="17.6640625" style="42" customWidth="1"/>
    <col min="10500" max="10500" width="4.6640625" style="42" customWidth="1"/>
    <col min="10501" max="10502" width="14.6640625" style="42" customWidth="1"/>
    <col min="10503" max="10752" width="11.5546875" style="42"/>
    <col min="10753" max="10753" width="41.6640625" style="42" customWidth="1"/>
    <col min="10754" max="10755" width="17.6640625" style="42" customWidth="1"/>
    <col min="10756" max="10756" width="4.6640625" style="42" customWidth="1"/>
    <col min="10757" max="10758" width="14.6640625" style="42" customWidth="1"/>
    <col min="10759" max="11008" width="11.5546875" style="42"/>
    <col min="11009" max="11009" width="41.6640625" style="42" customWidth="1"/>
    <col min="11010" max="11011" width="17.6640625" style="42" customWidth="1"/>
    <col min="11012" max="11012" width="4.6640625" style="42" customWidth="1"/>
    <col min="11013" max="11014" width="14.6640625" style="42" customWidth="1"/>
    <col min="11015" max="11264" width="11.5546875" style="42"/>
    <col min="11265" max="11265" width="41.6640625" style="42" customWidth="1"/>
    <col min="11266" max="11267" width="17.6640625" style="42" customWidth="1"/>
    <col min="11268" max="11268" width="4.6640625" style="42" customWidth="1"/>
    <col min="11269" max="11270" width="14.6640625" style="42" customWidth="1"/>
    <col min="11271" max="11520" width="11.5546875" style="42"/>
    <col min="11521" max="11521" width="41.6640625" style="42" customWidth="1"/>
    <col min="11522" max="11523" width="17.6640625" style="42" customWidth="1"/>
    <col min="11524" max="11524" width="4.6640625" style="42" customWidth="1"/>
    <col min="11525" max="11526" width="14.6640625" style="42" customWidth="1"/>
    <col min="11527" max="11776" width="11.5546875" style="42"/>
    <col min="11777" max="11777" width="41.6640625" style="42" customWidth="1"/>
    <col min="11778" max="11779" width="17.6640625" style="42" customWidth="1"/>
    <col min="11780" max="11780" width="4.6640625" style="42" customWidth="1"/>
    <col min="11781" max="11782" width="14.6640625" style="42" customWidth="1"/>
    <col min="11783" max="12032" width="11.5546875" style="42"/>
    <col min="12033" max="12033" width="41.6640625" style="42" customWidth="1"/>
    <col min="12034" max="12035" width="17.6640625" style="42" customWidth="1"/>
    <col min="12036" max="12036" width="4.6640625" style="42" customWidth="1"/>
    <col min="12037" max="12038" width="14.6640625" style="42" customWidth="1"/>
    <col min="12039" max="12288" width="11.5546875" style="42"/>
    <col min="12289" max="12289" width="41.6640625" style="42" customWidth="1"/>
    <col min="12290" max="12291" width="17.6640625" style="42" customWidth="1"/>
    <col min="12292" max="12292" width="4.6640625" style="42" customWidth="1"/>
    <col min="12293" max="12294" width="14.6640625" style="42" customWidth="1"/>
    <col min="12295" max="12544" width="11.5546875" style="42"/>
    <col min="12545" max="12545" width="41.6640625" style="42" customWidth="1"/>
    <col min="12546" max="12547" width="17.6640625" style="42" customWidth="1"/>
    <col min="12548" max="12548" width="4.6640625" style="42" customWidth="1"/>
    <col min="12549" max="12550" width="14.6640625" style="42" customWidth="1"/>
    <col min="12551" max="12800" width="11.5546875" style="42"/>
    <col min="12801" max="12801" width="41.6640625" style="42" customWidth="1"/>
    <col min="12802" max="12803" width="17.6640625" style="42" customWidth="1"/>
    <col min="12804" max="12804" width="4.6640625" style="42" customWidth="1"/>
    <col min="12805" max="12806" width="14.6640625" style="42" customWidth="1"/>
    <col min="12807" max="13056" width="11.5546875" style="42"/>
    <col min="13057" max="13057" width="41.6640625" style="42" customWidth="1"/>
    <col min="13058" max="13059" width="17.6640625" style="42" customWidth="1"/>
    <col min="13060" max="13060" width="4.6640625" style="42" customWidth="1"/>
    <col min="13061" max="13062" width="14.6640625" style="42" customWidth="1"/>
    <col min="13063" max="13312" width="11.5546875" style="42"/>
    <col min="13313" max="13313" width="41.6640625" style="42" customWidth="1"/>
    <col min="13314" max="13315" width="17.6640625" style="42" customWidth="1"/>
    <col min="13316" max="13316" width="4.6640625" style="42" customWidth="1"/>
    <col min="13317" max="13318" width="14.6640625" style="42" customWidth="1"/>
    <col min="13319" max="13568" width="11.5546875" style="42"/>
    <col min="13569" max="13569" width="41.6640625" style="42" customWidth="1"/>
    <col min="13570" max="13571" width="17.6640625" style="42" customWidth="1"/>
    <col min="13572" max="13572" width="4.6640625" style="42" customWidth="1"/>
    <col min="13573" max="13574" width="14.6640625" style="42" customWidth="1"/>
    <col min="13575" max="13824" width="11.5546875" style="42"/>
    <col min="13825" max="13825" width="41.6640625" style="42" customWidth="1"/>
    <col min="13826" max="13827" width="17.6640625" style="42" customWidth="1"/>
    <col min="13828" max="13828" width="4.6640625" style="42" customWidth="1"/>
    <col min="13829" max="13830" width="14.6640625" style="42" customWidth="1"/>
    <col min="13831" max="14080" width="11.5546875" style="42"/>
    <col min="14081" max="14081" width="41.6640625" style="42" customWidth="1"/>
    <col min="14082" max="14083" width="17.6640625" style="42" customWidth="1"/>
    <col min="14084" max="14084" width="4.6640625" style="42" customWidth="1"/>
    <col min="14085" max="14086" width="14.6640625" style="42" customWidth="1"/>
    <col min="14087" max="14336" width="11.5546875" style="42"/>
    <col min="14337" max="14337" width="41.6640625" style="42" customWidth="1"/>
    <col min="14338" max="14339" width="17.6640625" style="42" customWidth="1"/>
    <col min="14340" max="14340" width="4.6640625" style="42" customWidth="1"/>
    <col min="14341" max="14342" width="14.6640625" style="42" customWidth="1"/>
    <col min="14343" max="14592" width="11.5546875" style="42"/>
    <col min="14593" max="14593" width="41.6640625" style="42" customWidth="1"/>
    <col min="14594" max="14595" width="17.6640625" style="42" customWidth="1"/>
    <col min="14596" max="14596" width="4.6640625" style="42" customWidth="1"/>
    <col min="14597" max="14598" width="14.6640625" style="42" customWidth="1"/>
    <col min="14599" max="14848" width="11.5546875" style="42"/>
    <col min="14849" max="14849" width="41.6640625" style="42" customWidth="1"/>
    <col min="14850" max="14851" width="17.6640625" style="42" customWidth="1"/>
    <col min="14852" max="14852" width="4.6640625" style="42" customWidth="1"/>
    <col min="14853" max="14854" width="14.6640625" style="42" customWidth="1"/>
    <col min="14855" max="15104" width="11.5546875" style="42"/>
    <col min="15105" max="15105" width="41.6640625" style="42" customWidth="1"/>
    <col min="15106" max="15107" width="17.6640625" style="42" customWidth="1"/>
    <col min="15108" max="15108" width="4.6640625" style="42" customWidth="1"/>
    <col min="15109" max="15110" width="14.6640625" style="42" customWidth="1"/>
    <col min="15111" max="15360" width="11.5546875" style="42"/>
    <col min="15361" max="15361" width="41.6640625" style="42" customWidth="1"/>
    <col min="15362" max="15363" width="17.6640625" style="42" customWidth="1"/>
    <col min="15364" max="15364" width="4.6640625" style="42" customWidth="1"/>
    <col min="15365" max="15366" width="14.6640625" style="42" customWidth="1"/>
    <col min="15367" max="15616" width="11.5546875" style="42"/>
    <col min="15617" max="15617" width="41.6640625" style="42" customWidth="1"/>
    <col min="15618" max="15619" width="17.6640625" style="42" customWidth="1"/>
    <col min="15620" max="15620" width="4.6640625" style="42" customWidth="1"/>
    <col min="15621" max="15622" width="14.6640625" style="42" customWidth="1"/>
    <col min="15623" max="15872" width="11.5546875" style="42"/>
    <col min="15873" max="15873" width="41.6640625" style="42" customWidth="1"/>
    <col min="15874" max="15875" width="17.6640625" style="42" customWidth="1"/>
    <col min="15876" max="15876" width="4.6640625" style="42" customWidth="1"/>
    <col min="15877" max="15878" width="14.6640625" style="42" customWidth="1"/>
    <col min="15879" max="16128" width="11.5546875" style="42"/>
    <col min="16129" max="16129" width="41.6640625" style="42" customWidth="1"/>
    <col min="16130" max="16131" width="17.6640625" style="42" customWidth="1"/>
    <col min="16132" max="16132" width="4.6640625" style="42" customWidth="1"/>
    <col min="16133" max="16134" width="14.6640625" style="42" customWidth="1"/>
    <col min="16135" max="16384" width="11.5546875" style="42"/>
  </cols>
  <sheetData>
    <row r="1" spans="1:6" ht="49.95" customHeight="1">
      <c r="A1" s="81" t="s">
        <v>409</v>
      </c>
      <c r="B1" s="81"/>
      <c r="C1" s="81"/>
      <c r="D1" s="81"/>
      <c r="E1" s="81"/>
      <c r="F1" s="81"/>
    </row>
    <row r="2" spans="1:6" ht="14.4" thickBot="1">
      <c r="D2" s="138"/>
    </row>
    <row r="3" spans="1:6" ht="19.95" customHeight="1" thickBot="1">
      <c r="D3" s="45"/>
      <c r="E3" s="1135" t="s">
        <v>2</v>
      </c>
      <c r="F3" s="1136"/>
    </row>
    <row r="4" spans="1:6" ht="34.950000000000003" customHeight="1" thickBot="1">
      <c r="A4" s="531" t="s">
        <v>410</v>
      </c>
      <c r="B4" s="1017" t="s">
        <v>411</v>
      </c>
      <c r="C4" s="1017" t="s">
        <v>412</v>
      </c>
      <c r="D4" s="45"/>
      <c r="E4" s="532" t="s">
        <v>50</v>
      </c>
      <c r="F4" s="533" t="s">
        <v>6</v>
      </c>
    </row>
    <row r="5" spans="1:6" ht="19.95" customHeight="1">
      <c r="A5" s="200" t="s">
        <v>413</v>
      </c>
      <c r="B5" s="310">
        <v>200542</v>
      </c>
      <c r="C5" s="216">
        <v>292043</v>
      </c>
      <c r="D5" s="45"/>
      <c r="E5" s="534">
        <f>C5-B5</f>
        <v>91501</v>
      </c>
      <c r="F5" s="535">
        <f>(C5-B5)/B5</f>
        <v>0.45626851233158139</v>
      </c>
    </row>
    <row r="6" spans="1:6" ht="19.95" customHeight="1">
      <c r="A6" s="201" t="s">
        <v>414</v>
      </c>
      <c r="B6" s="311">
        <v>60125</v>
      </c>
      <c r="C6" s="218">
        <v>122469</v>
      </c>
      <c r="E6" s="536">
        <f>C6-B6</f>
        <v>62344</v>
      </c>
      <c r="F6" s="537">
        <f>(C6-B6)/B6</f>
        <v>1.0369064449064449</v>
      </c>
    </row>
    <row r="7" spans="1:6" ht="19.95" customHeight="1">
      <c r="A7" s="201" t="s">
        <v>415</v>
      </c>
      <c r="B7" s="311">
        <v>149815</v>
      </c>
      <c r="C7" s="218">
        <v>332262</v>
      </c>
      <c r="E7" s="536">
        <f>C7-B7</f>
        <v>182447</v>
      </c>
      <c r="F7" s="537">
        <f>(C7-B7)/B7</f>
        <v>1.2178153055435037</v>
      </c>
    </row>
    <row r="8" spans="1:6" ht="19.95" customHeight="1" thickBot="1">
      <c r="A8" s="205" t="s">
        <v>416</v>
      </c>
      <c r="B8" s="312">
        <v>88592</v>
      </c>
      <c r="C8" s="219">
        <v>183163</v>
      </c>
      <c r="E8" s="538">
        <f>C8-B8</f>
        <v>94571</v>
      </c>
      <c r="F8" s="539">
        <f>(C8-B8)/B8</f>
        <v>1.0674891638071158</v>
      </c>
    </row>
    <row r="9" spans="1:6" ht="9" customHeight="1">
      <c r="E9" s="70"/>
      <c r="F9" s="70"/>
    </row>
    <row r="10" spans="1:6" ht="19.95" customHeight="1" thickBot="1">
      <c r="A10" s="205" t="s">
        <v>417</v>
      </c>
      <c r="B10" s="1054">
        <v>280752</v>
      </c>
      <c r="C10" s="215">
        <v>351613</v>
      </c>
      <c r="E10" s="538">
        <f>C10-B10</f>
        <v>70861</v>
      </c>
      <c r="F10" s="539">
        <f>(C10-B10)/B10</f>
        <v>0.25239713341311903</v>
      </c>
    </row>
  </sheetData>
  <mergeCells count="1">
    <mergeCell ref="E3:F3"/>
  </mergeCells>
  <printOptions horizontalCentered="1"/>
  <pageMargins left="0" right="0" top="0.35433070866141736" bottom="0.31496062992125984" header="0" footer="0.19685039370078741"/>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Normal="100" workbookViewId="0">
      <selection activeCell="E32" sqref="E32"/>
    </sheetView>
  </sheetViews>
  <sheetFormatPr baseColWidth="10" defaultRowHeight="13.2"/>
  <cols>
    <col min="1" max="1" width="11.5546875" style="42"/>
    <col min="2" max="2" width="14.88671875" style="42" customWidth="1"/>
    <col min="3" max="4" width="15.6640625" style="42" customWidth="1"/>
    <col min="5" max="257" width="11.5546875" style="42"/>
    <col min="258" max="258" width="12.6640625" style="42" customWidth="1"/>
    <col min="259" max="260" width="15.6640625" style="42" customWidth="1"/>
    <col min="261" max="513" width="11.5546875" style="42"/>
    <col min="514" max="514" width="12.6640625" style="42" customWidth="1"/>
    <col min="515" max="516" width="15.6640625" style="42" customWidth="1"/>
    <col min="517" max="769" width="11.5546875" style="42"/>
    <col min="770" max="770" width="12.6640625" style="42" customWidth="1"/>
    <col min="771" max="772" width="15.6640625" style="42" customWidth="1"/>
    <col min="773" max="1025" width="11.5546875" style="42"/>
    <col min="1026" max="1026" width="12.6640625" style="42" customWidth="1"/>
    <col min="1027" max="1028" width="15.6640625" style="42" customWidth="1"/>
    <col min="1029" max="1281" width="11.5546875" style="42"/>
    <col min="1282" max="1282" width="12.6640625" style="42" customWidth="1"/>
    <col min="1283" max="1284" width="15.6640625" style="42" customWidth="1"/>
    <col min="1285" max="1537" width="11.5546875" style="42"/>
    <col min="1538" max="1538" width="12.6640625" style="42" customWidth="1"/>
    <col min="1539" max="1540" width="15.6640625" style="42" customWidth="1"/>
    <col min="1541" max="1793" width="11.5546875" style="42"/>
    <col min="1794" max="1794" width="12.6640625" style="42" customWidth="1"/>
    <col min="1795" max="1796" width="15.6640625" style="42" customWidth="1"/>
    <col min="1797" max="2049" width="11.5546875" style="42"/>
    <col min="2050" max="2050" width="12.6640625" style="42" customWidth="1"/>
    <col min="2051" max="2052" width="15.6640625" style="42" customWidth="1"/>
    <col min="2053" max="2305" width="11.5546875" style="42"/>
    <col min="2306" max="2306" width="12.6640625" style="42" customWidth="1"/>
    <col min="2307" max="2308" width="15.6640625" style="42" customWidth="1"/>
    <col min="2309" max="2561" width="11.5546875" style="42"/>
    <col min="2562" max="2562" width="12.6640625" style="42" customWidth="1"/>
    <col min="2563" max="2564" width="15.6640625" style="42" customWidth="1"/>
    <col min="2565" max="2817" width="11.5546875" style="42"/>
    <col min="2818" max="2818" width="12.6640625" style="42" customWidth="1"/>
    <col min="2819" max="2820" width="15.6640625" style="42" customWidth="1"/>
    <col min="2821" max="3073" width="11.5546875" style="42"/>
    <col min="3074" max="3074" width="12.6640625" style="42" customWidth="1"/>
    <col min="3075" max="3076" width="15.6640625" style="42" customWidth="1"/>
    <col min="3077" max="3329" width="11.5546875" style="42"/>
    <col min="3330" max="3330" width="12.6640625" style="42" customWidth="1"/>
    <col min="3331" max="3332" width="15.6640625" style="42" customWidth="1"/>
    <col min="3333" max="3585" width="11.5546875" style="42"/>
    <col min="3586" max="3586" width="12.6640625" style="42" customWidth="1"/>
    <col min="3587" max="3588" width="15.6640625" style="42" customWidth="1"/>
    <col min="3589" max="3841" width="11.5546875" style="42"/>
    <col min="3842" max="3842" width="12.6640625" style="42" customWidth="1"/>
    <col min="3843" max="3844" width="15.6640625" style="42" customWidth="1"/>
    <col min="3845" max="4097" width="11.5546875" style="42"/>
    <col min="4098" max="4098" width="12.6640625" style="42" customWidth="1"/>
    <col min="4099" max="4100" width="15.6640625" style="42" customWidth="1"/>
    <col min="4101" max="4353" width="11.5546875" style="42"/>
    <col min="4354" max="4354" width="12.6640625" style="42" customWidth="1"/>
    <col min="4355" max="4356" width="15.6640625" style="42" customWidth="1"/>
    <col min="4357" max="4609" width="11.5546875" style="42"/>
    <col min="4610" max="4610" width="12.6640625" style="42" customWidth="1"/>
    <col min="4611" max="4612" width="15.6640625" style="42" customWidth="1"/>
    <col min="4613" max="4865" width="11.5546875" style="42"/>
    <col min="4866" max="4866" width="12.6640625" style="42" customWidth="1"/>
    <col min="4867" max="4868" width="15.6640625" style="42" customWidth="1"/>
    <col min="4869" max="5121" width="11.5546875" style="42"/>
    <col min="5122" max="5122" width="12.6640625" style="42" customWidth="1"/>
    <col min="5123" max="5124" width="15.6640625" style="42" customWidth="1"/>
    <col min="5125" max="5377" width="11.5546875" style="42"/>
    <col min="5378" max="5378" width="12.6640625" style="42" customWidth="1"/>
    <col min="5379" max="5380" width="15.6640625" style="42" customWidth="1"/>
    <col min="5381" max="5633" width="11.5546875" style="42"/>
    <col min="5634" max="5634" width="12.6640625" style="42" customWidth="1"/>
    <col min="5635" max="5636" width="15.6640625" style="42" customWidth="1"/>
    <col min="5637" max="5889" width="11.5546875" style="42"/>
    <col min="5890" max="5890" width="12.6640625" style="42" customWidth="1"/>
    <col min="5891" max="5892" width="15.6640625" style="42" customWidth="1"/>
    <col min="5893" max="6145" width="11.5546875" style="42"/>
    <col min="6146" max="6146" width="12.6640625" style="42" customWidth="1"/>
    <col min="6147" max="6148" width="15.6640625" style="42" customWidth="1"/>
    <col min="6149" max="6401" width="11.5546875" style="42"/>
    <col min="6402" max="6402" width="12.6640625" style="42" customWidth="1"/>
    <col min="6403" max="6404" width="15.6640625" style="42" customWidth="1"/>
    <col min="6405" max="6657" width="11.5546875" style="42"/>
    <col min="6658" max="6658" width="12.6640625" style="42" customWidth="1"/>
    <col min="6659" max="6660" width="15.6640625" style="42" customWidth="1"/>
    <col min="6661" max="6913" width="11.5546875" style="42"/>
    <col min="6914" max="6914" width="12.6640625" style="42" customWidth="1"/>
    <col min="6915" max="6916" width="15.6640625" style="42" customWidth="1"/>
    <col min="6917" max="7169" width="11.5546875" style="42"/>
    <col min="7170" max="7170" width="12.6640625" style="42" customWidth="1"/>
    <col min="7171" max="7172" width="15.6640625" style="42" customWidth="1"/>
    <col min="7173" max="7425" width="11.5546875" style="42"/>
    <col min="7426" max="7426" width="12.6640625" style="42" customWidth="1"/>
    <col min="7427" max="7428" width="15.6640625" style="42" customWidth="1"/>
    <col min="7429" max="7681" width="11.5546875" style="42"/>
    <col min="7682" max="7682" width="12.6640625" style="42" customWidth="1"/>
    <col min="7683" max="7684" width="15.6640625" style="42" customWidth="1"/>
    <col min="7685" max="7937" width="11.5546875" style="42"/>
    <col min="7938" max="7938" width="12.6640625" style="42" customWidth="1"/>
    <col min="7939" max="7940" width="15.6640625" style="42" customWidth="1"/>
    <col min="7941" max="8193" width="11.5546875" style="42"/>
    <col min="8194" max="8194" width="12.6640625" style="42" customWidth="1"/>
    <col min="8195" max="8196" width="15.6640625" style="42" customWidth="1"/>
    <col min="8197" max="8449" width="11.5546875" style="42"/>
    <col min="8450" max="8450" width="12.6640625" style="42" customWidth="1"/>
    <col min="8451" max="8452" width="15.6640625" style="42" customWidth="1"/>
    <col min="8453" max="8705" width="11.5546875" style="42"/>
    <col min="8706" max="8706" width="12.6640625" style="42" customWidth="1"/>
    <col min="8707" max="8708" width="15.6640625" style="42" customWidth="1"/>
    <col min="8709" max="8961" width="11.5546875" style="42"/>
    <col min="8962" max="8962" width="12.6640625" style="42" customWidth="1"/>
    <col min="8963" max="8964" width="15.6640625" style="42" customWidth="1"/>
    <col min="8965" max="9217" width="11.5546875" style="42"/>
    <col min="9218" max="9218" width="12.6640625" style="42" customWidth="1"/>
    <col min="9219" max="9220" width="15.6640625" style="42" customWidth="1"/>
    <col min="9221" max="9473" width="11.5546875" style="42"/>
    <col min="9474" max="9474" width="12.6640625" style="42" customWidth="1"/>
    <col min="9475" max="9476" width="15.6640625" style="42" customWidth="1"/>
    <col min="9477" max="9729" width="11.5546875" style="42"/>
    <col min="9730" max="9730" width="12.6640625" style="42" customWidth="1"/>
    <col min="9731" max="9732" width="15.6640625" style="42" customWidth="1"/>
    <col min="9733" max="9985" width="11.5546875" style="42"/>
    <col min="9986" max="9986" width="12.6640625" style="42" customWidth="1"/>
    <col min="9987" max="9988" width="15.6640625" style="42" customWidth="1"/>
    <col min="9989" max="10241" width="11.5546875" style="42"/>
    <col min="10242" max="10242" width="12.6640625" style="42" customWidth="1"/>
    <col min="10243" max="10244" width="15.6640625" style="42" customWidth="1"/>
    <col min="10245" max="10497" width="11.5546875" style="42"/>
    <col min="10498" max="10498" width="12.6640625" style="42" customWidth="1"/>
    <col min="10499" max="10500" width="15.6640625" style="42" customWidth="1"/>
    <col min="10501" max="10753" width="11.5546875" style="42"/>
    <col min="10754" max="10754" width="12.6640625" style="42" customWidth="1"/>
    <col min="10755" max="10756" width="15.6640625" style="42" customWidth="1"/>
    <col min="10757" max="11009" width="11.5546875" style="42"/>
    <col min="11010" max="11010" width="12.6640625" style="42" customWidth="1"/>
    <col min="11011" max="11012" width="15.6640625" style="42" customWidth="1"/>
    <col min="11013" max="11265" width="11.5546875" style="42"/>
    <col min="11266" max="11266" width="12.6640625" style="42" customWidth="1"/>
    <col min="11267" max="11268" width="15.6640625" style="42" customWidth="1"/>
    <col min="11269" max="11521" width="11.5546875" style="42"/>
    <col min="11522" max="11522" width="12.6640625" style="42" customWidth="1"/>
    <col min="11523" max="11524" width="15.6640625" style="42" customWidth="1"/>
    <col min="11525" max="11777" width="11.5546875" style="42"/>
    <col min="11778" max="11778" width="12.6640625" style="42" customWidth="1"/>
    <col min="11779" max="11780" width="15.6640625" style="42" customWidth="1"/>
    <col min="11781" max="12033" width="11.5546875" style="42"/>
    <col min="12034" max="12034" width="12.6640625" style="42" customWidth="1"/>
    <col min="12035" max="12036" width="15.6640625" style="42" customWidth="1"/>
    <col min="12037" max="12289" width="11.5546875" style="42"/>
    <col min="12290" max="12290" width="12.6640625" style="42" customWidth="1"/>
    <col min="12291" max="12292" width="15.6640625" style="42" customWidth="1"/>
    <col min="12293" max="12545" width="11.5546875" style="42"/>
    <col min="12546" max="12546" width="12.6640625" style="42" customWidth="1"/>
    <col min="12547" max="12548" width="15.6640625" style="42" customWidth="1"/>
    <col min="12549" max="12801" width="11.5546875" style="42"/>
    <col min="12802" max="12802" width="12.6640625" style="42" customWidth="1"/>
    <col min="12803" max="12804" width="15.6640625" style="42" customWidth="1"/>
    <col min="12805" max="13057" width="11.5546875" style="42"/>
    <col min="13058" max="13058" width="12.6640625" style="42" customWidth="1"/>
    <col min="13059" max="13060" width="15.6640625" style="42" customWidth="1"/>
    <col min="13061" max="13313" width="11.5546875" style="42"/>
    <col min="13314" max="13314" width="12.6640625" style="42" customWidth="1"/>
    <col min="13315" max="13316" width="15.6640625" style="42" customWidth="1"/>
    <col min="13317" max="13569" width="11.5546875" style="42"/>
    <col min="13570" max="13570" width="12.6640625" style="42" customWidth="1"/>
    <col min="13571" max="13572" width="15.6640625" style="42" customWidth="1"/>
    <col min="13573" max="13825" width="11.5546875" style="42"/>
    <col min="13826" max="13826" width="12.6640625" style="42" customWidth="1"/>
    <col min="13827" max="13828" width="15.6640625" style="42" customWidth="1"/>
    <col min="13829" max="14081" width="11.5546875" style="42"/>
    <col min="14082" max="14082" width="12.6640625" style="42" customWidth="1"/>
    <col min="14083" max="14084" width="15.6640625" style="42" customWidth="1"/>
    <col min="14085" max="14337" width="11.5546875" style="42"/>
    <col min="14338" max="14338" width="12.6640625" style="42" customWidth="1"/>
    <col min="14339" max="14340" width="15.6640625" style="42" customWidth="1"/>
    <col min="14341" max="14593" width="11.5546875" style="42"/>
    <col min="14594" max="14594" width="12.6640625" style="42" customWidth="1"/>
    <col min="14595" max="14596" width="15.6640625" style="42" customWidth="1"/>
    <col min="14597" max="14849" width="11.5546875" style="42"/>
    <col min="14850" max="14850" width="12.6640625" style="42" customWidth="1"/>
    <col min="14851" max="14852" width="15.6640625" style="42" customWidth="1"/>
    <col min="14853" max="15105" width="11.5546875" style="42"/>
    <col min="15106" max="15106" width="12.6640625" style="42" customWidth="1"/>
    <col min="15107" max="15108" width="15.6640625" style="42" customWidth="1"/>
    <col min="15109" max="15361" width="11.5546875" style="42"/>
    <col min="15362" max="15362" width="12.6640625" style="42" customWidth="1"/>
    <col min="15363" max="15364" width="15.6640625" style="42" customWidth="1"/>
    <col min="15365" max="15617" width="11.5546875" style="42"/>
    <col min="15618" max="15618" width="12.6640625" style="42" customWidth="1"/>
    <col min="15619" max="15620" width="15.6640625" style="42" customWidth="1"/>
    <col min="15621" max="15873" width="11.5546875" style="42"/>
    <col min="15874" max="15874" width="12.6640625" style="42" customWidth="1"/>
    <col min="15875" max="15876" width="15.6640625" style="42" customWidth="1"/>
    <col min="15877" max="16129" width="11.5546875" style="42"/>
    <col min="16130" max="16130" width="12.6640625" style="42" customWidth="1"/>
    <col min="16131" max="16132" width="15.6640625" style="42" customWidth="1"/>
    <col min="16133" max="16384" width="11.5546875" style="42"/>
  </cols>
  <sheetData>
    <row r="1" spans="1:7" ht="49.95" customHeight="1">
      <c r="A1" s="81" t="s">
        <v>418</v>
      </c>
      <c r="B1" s="81"/>
      <c r="C1" s="81"/>
      <c r="D1" s="81"/>
      <c r="E1" s="81"/>
      <c r="F1" s="81"/>
      <c r="G1" s="81"/>
    </row>
    <row r="28" spans="1:4">
      <c r="A28" s="807"/>
    </row>
    <row r="29" spans="1:4" ht="13.8" thickBot="1"/>
    <row r="30" spans="1:4" ht="34.950000000000003" customHeight="1" thickBot="1">
      <c r="A30" s="749" t="s">
        <v>419</v>
      </c>
      <c r="B30" s="767" t="s">
        <v>420</v>
      </c>
      <c r="D30"/>
    </row>
    <row r="31" spans="1:4" ht="18" customHeight="1">
      <c r="A31" s="800">
        <v>2009</v>
      </c>
      <c r="B31" s="211">
        <v>272948</v>
      </c>
      <c r="D31"/>
    </row>
    <row r="32" spans="1:4" ht="18" customHeight="1">
      <c r="A32" s="740">
        <v>2010</v>
      </c>
      <c r="B32" s="212">
        <v>308104</v>
      </c>
      <c r="D32"/>
    </row>
    <row r="33" spans="1:4" ht="18" customHeight="1">
      <c r="A33" s="740">
        <v>2011</v>
      </c>
      <c r="B33" s="212">
        <v>351953</v>
      </c>
      <c r="D33"/>
    </row>
    <row r="34" spans="1:4" ht="18" customHeight="1">
      <c r="A34" s="740">
        <v>2012</v>
      </c>
      <c r="B34" s="212">
        <v>382167</v>
      </c>
      <c r="D34"/>
    </row>
    <row r="35" spans="1:4" ht="18" customHeight="1">
      <c r="A35" s="740">
        <v>2013</v>
      </c>
      <c r="B35" s="212">
        <v>487117</v>
      </c>
      <c r="D35"/>
    </row>
    <row r="36" spans="1:4" ht="18" customHeight="1">
      <c r="A36" s="740">
        <v>2014</v>
      </c>
      <c r="B36" s="212">
        <v>418908</v>
      </c>
      <c r="D36"/>
    </row>
    <row r="37" spans="1:4" ht="18" customHeight="1">
      <c r="A37" s="740">
        <v>2015</v>
      </c>
      <c r="B37" s="212">
        <v>500668</v>
      </c>
      <c r="D37"/>
    </row>
    <row r="38" spans="1:4" ht="18" customHeight="1">
      <c r="A38" s="740">
        <v>2016</v>
      </c>
      <c r="B38" s="212">
        <v>518976</v>
      </c>
      <c r="D38"/>
    </row>
    <row r="39" spans="1:4" ht="18" customHeight="1">
      <c r="A39" s="740">
        <v>2017</v>
      </c>
      <c r="B39" s="212">
        <v>503424</v>
      </c>
      <c r="D39"/>
    </row>
    <row r="40" spans="1:4" ht="18" customHeight="1">
      <c r="A40" s="874">
        <v>2018</v>
      </c>
      <c r="B40" s="885">
        <v>536567</v>
      </c>
      <c r="D40"/>
    </row>
    <row r="41" spans="1:4" ht="18" customHeight="1">
      <c r="A41" s="740">
        <v>2019</v>
      </c>
      <c r="B41" s="987">
        <v>571381</v>
      </c>
      <c r="D41"/>
    </row>
    <row r="42" spans="1:4" ht="18" customHeight="1" thickBot="1">
      <c r="A42" s="1034">
        <v>2020</v>
      </c>
      <c r="B42" s="1006">
        <v>928898</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activeCell="E32" sqref="E32"/>
    </sheetView>
  </sheetViews>
  <sheetFormatPr baseColWidth="10" defaultRowHeight="13.2"/>
  <cols>
    <col min="1" max="1" width="37" style="102" customWidth="1"/>
    <col min="2" max="3" width="14.6640625" style="102" customWidth="1"/>
    <col min="4" max="257" width="11.44140625" style="102"/>
    <col min="258" max="258" width="37" style="102" customWidth="1"/>
    <col min="259" max="259" width="14.6640625" style="102" customWidth="1"/>
    <col min="260" max="513" width="11.44140625" style="102"/>
    <col min="514" max="514" width="37" style="102" customWidth="1"/>
    <col min="515" max="515" width="14.6640625" style="102" customWidth="1"/>
    <col min="516" max="769" width="11.44140625" style="102"/>
    <col min="770" max="770" width="37" style="102" customWidth="1"/>
    <col min="771" max="771" width="14.6640625" style="102" customWidth="1"/>
    <col min="772" max="1025" width="11.44140625" style="102"/>
    <col min="1026" max="1026" width="37" style="102" customWidth="1"/>
    <col min="1027" max="1027" width="14.6640625" style="102" customWidth="1"/>
    <col min="1028" max="1281" width="11.44140625" style="102"/>
    <col min="1282" max="1282" width="37" style="102" customWidth="1"/>
    <col min="1283" max="1283" width="14.6640625" style="102" customWidth="1"/>
    <col min="1284" max="1537" width="11.44140625" style="102"/>
    <col min="1538" max="1538" width="37" style="102" customWidth="1"/>
    <col min="1539" max="1539" width="14.6640625" style="102" customWidth="1"/>
    <col min="1540" max="1793" width="11.44140625" style="102"/>
    <col min="1794" max="1794" width="37" style="102" customWidth="1"/>
    <col min="1795" max="1795" width="14.6640625" style="102" customWidth="1"/>
    <col min="1796" max="2049" width="11.44140625" style="102"/>
    <col min="2050" max="2050" width="37" style="102" customWidth="1"/>
    <col min="2051" max="2051" width="14.6640625" style="102" customWidth="1"/>
    <col min="2052" max="2305" width="11.44140625" style="102"/>
    <col min="2306" max="2306" width="37" style="102" customWidth="1"/>
    <col min="2307" max="2307" width="14.6640625" style="102" customWidth="1"/>
    <col min="2308" max="2561" width="11.44140625" style="102"/>
    <col min="2562" max="2562" width="37" style="102" customWidth="1"/>
    <col min="2563" max="2563" width="14.6640625" style="102" customWidth="1"/>
    <col min="2564" max="2817" width="11.44140625" style="102"/>
    <col min="2818" max="2818" width="37" style="102" customWidth="1"/>
    <col min="2819" max="2819" width="14.6640625" style="102" customWidth="1"/>
    <col min="2820" max="3073" width="11.44140625" style="102"/>
    <col min="3074" max="3074" width="37" style="102" customWidth="1"/>
    <col min="3075" max="3075" width="14.6640625" style="102" customWidth="1"/>
    <col min="3076" max="3329" width="11.44140625" style="102"/>
    <col min="3330" max="3330" width="37" style="102" customWidth="1"/>
    <col min="3331" max="3331" width="14.6640625" style="102" customWidth="1"/>
    <col min="3332" max="3585" width="11.44140625" style="102"/>
    <col min="3586" max="3586" width="37" style="102" customWidth="1"/>
    <col min="3587" max="3587" width="14.6640625" style="102" customWidth="1"/>
    <col min="3588" max="3841" width="11.44140625" style="102"/>
    <col min="3842" max="3842" width="37" style="102" customWidth="1"/>
    <col min="3843" max="3843" width="14.6640625" style="102" customWidth="1"/>
    <col min="3844" max="4097" width="11.44140625" style="102"/>
    <col min="4098" max="4098" width="37" style="102" customWidth="1"/>
    <col min="4099" max="4099" width="14.6640625" style="102" customWidth="1"/>
    <col min="4100" max="4353" width="11.44140625" style="102"/>
    <col min="4354" max="4354" width="37" style="102" customWidth="1"/>
    <col min="4355" max="4355" width="14.6640625" style="102" customWidth="1"/>
    <col min="4356" max="4609" width="11.44140625" style="102"/>
    <col min="4610" max="4610" width="37" style="102" customWidth="1"/>
    <col min="4611" max="4611" width="14.6640625" style="102" customWidth="1"/>
    <col min="4612" max="4865" width="11.44140625" style="102"/>
    <col min="4866" max="4866" width="37" style="102" customWidth="1"/>
    <col min="4867" max="4867" width="14.6640625" style="102" customWidth="1"/>
    <col min="4868" max="5121" width="11.44140625" style="102"/>
    <col min="5122" max="5122" width="37" style="102" customWidth="1"/>
    <col min="5123" max="5123" width="14.6640625" style="102" customWidth="1"/>
    <col min="5124" max="5377" width="11.44140625" style="102"/>
    <col min="5378" max="5378" width="37" style="102" customWidth="1"/>
    <col min="5379" max="5379" width="14.6640625" style="102" customWidth="1"/>
    <col min="5380" max="5633" width="11.44140625" style="102"/>
    <col min="5634" max="5634" width="37" style="102" customWidth="1"/>
    <col min="5635" max="5635" width="14.6640625" style="102" customWidth="1"/>
    <col min="5636" max="5889" width="11.44140625" style="102"/>
    <col min="5890" max="5890" width="37" style="102" customWidth="1"/>
    <col min="5891" max="5891" width="14.6640625" style="102" customWidth="1"/>
    <col min="5892" max="6145" width="11.44140625" style="102"/>
    <col min="6146" max="6146" width="37" style="102" customWidth="1"/>
    <col min="6147" max="6147" width="14.6640625" style="102" customWidth="1"/>
    <col min="6148" max="6401" width="11.44140625" style="102"/>
    <col min="6402" max="6402" width="37" style="102" customWidth="1"/>
    <col min="6403" max="6403" width="14.6640625" style="102" customWidth="1"/>
    <col min="6404" max="6657" width="11.44140625" style="102"/>
    <col min="6658" max="6658" width="37" style="102" customWidth="1"/>
    <col min="6659" max="6659" width="14.6640625" style="102" customWidth="1"/>
    <col min="6660" max="6913" width="11.44140625" style="102"/>
    <col min="6914" max="6914" width="37" style="102" customWidth="1"/>
    <col min="6915" max="6915" width="14.6640625" style="102" customWidth="1"/>
    <col min="6916" max="7169" width="11.44140625" style="102"/>
    <col min="7170" max="7170" width="37" style="102" customWidth="1"/>
    <col min="7171" max="7171" width="14.6640625" style="102" customWidth="1"/>
    <col min="7172" max="7425" width="11.44140625" style="102"/>
    <col min="7426" max="7426" width="37" style="102" customWidth="1"/>
    <col min="7427" max="7427" width="14.6640625" style="102" customWidth="1"/>
    <col min="7428" max="7681" width="11.44140625" style="102"/>
    <col min="7682" max="7682" width="37" style="102" customWidth="1"/>
    <col min="7683" max="7683" width="14.6640625" style="102" customWidth="1"/>
    <col min="7684" max="7937" width="11.44140625" style="102"/>
    <col min="7938" max="7938" width="37" style="102" customWidth="1"/>
    <col min="7939" max="7939" width="14.6640625" style="102" customWidth="1"/>
    <col min="7940" max="8193" width="11.44140625" style="102"/>
    <col min="8194" max="8194" width="37" style="102" customWidth="1"/>
    <col min="8195" max="8195" width="14.6640625" style="102" customWidth="1"/>
    <col min="8196" max="8449" width="11.44140625" style="102"/>
    <col min="8450" max="8450" width="37" style="102" customWidth="1"/>
    <col min="8451" max="8451" width="14.6640625" style="102" customWidth="1"/>
    <col min="8452" max="8705" width="11.44140625" style="102"/>
    <col min="8706" max="8706" width="37" style="102" customWidth="1"/>
    <col min="8707" max="8707" width="14.6640625" style="102" customWidth="1"/>
    <col min="8708" max="8961" width="11.44140625" style="102"/>
    <col min="8962" max="8962" width="37" style="102" customWidth="1"/>
    <col min="8963" max="8963" width="14.6640625" style="102" customWidth="1"/>
    <col min="8964" max="9217" width="11.44140625" style="102"/>
    <col min="9218" max="9218" width="37" style="102" customWidth="1"/>
    <col min="9219" max="9219" width="14.6640625" style="102" customWidth="1"/>
    <col min="9220" max="9473" width="11.44140625" style="102"/>
    <col min="9474" max="9474" width="37" style="102" customWidth="1"/>
    <col min="9475" max="9475" width="14.6640625" style="102" customWidth="1"/>
    <col min="9476" max="9729" width="11.44140625" style="102"/>
    <col min="9730" max="9730" width="37" style="102" customWidth="1"/>
    <col min="9731" max="9731" width="14.6640625" style="102" customWidth="1"/>
    <col min="9732" max="9985" width="11.44140625" style="102"/>
    <col min="9986" max="9986" width="37" style="102" customWidth="1"/>
    <col min="9987" max="9987" width="14.6640625" style="102" customWidth="1"/>
    <col min="9988" max="10241" width="11.44140625" style="102"/>
    <col min="10242" max="10242" width="37" style="102" customWidth="1"/>
    <col min="10243" max="10243" width="14.6640625" style="102" customWidth="1"/>
    <col min="10244" max="10497" width="11.44140625" style="102"/>
    <col min="10498" max="10498" width="37" style="102" customWidth="1"/>
    <col min="10499" max="10499" width="14.6640625" style="102" customWidth="1"/>
    <col min="10500" max="10753" width="11.44140625" style="102"/>
    <col min="10754" max="10754" width="37" style="102" customWidth="1"/>
    <col min="10755" max="10755" width="14.6640625" style="102" customWidth="1"/>
    <col min="10756" max="11009" width="11.44140625" style="102"/>
    <col min="11010" max="11010" width="37" style="102" customWidth="1"/>
    <col min="11011" max="11011" width="14.6640625" style="102" customWidth="1"/>
    <col min="11012" max="11265" width="11.44140625" style="102"/>
    <col min="11266" max="11266" width="37" style="102" customWidth="1"/>
    <col min="11267" max="11267" width="14.6640625" style="102" customWidth="1"/>
    <col min="11268" max="11521" width="11.44140625" style="102"/>
    <col min="11522" max="11522" width="37" style="102" customWidth="1"/>
    <col min="11523" max="11523" width="14.6640625" style="102" customWidth="1"/>
    <col min="11524" max="11777" width="11.44140625" style="102"/>
    <col min="11778" max="11778" width="37" style="102" customWidth="1"/>
    <col min="11779" max="11779" width="14.6640625" style="102" customWidth="1"/>
    <col min="11780" max="12033" width="11.44140625" style="102"/>
    <col min="12034" max="12034" width="37" style="102" customWidth="1"/>
    <col min="12035" max="12035" width="14.6640625" style="102" customWidth="1"/>
    <col min="12036" max="12289" width="11.44140625" style="102"/>
    <col min="12290" max="12290" width="37" style="102" customWidth="1"/>
    <col min="12291" max="12291" width="14.6640625" style="102" customWidth="1"/>
    <col min="12292" max="12545" width="11.44140625" style="102"/>
    <col min="12546" max="12546" width="37" style="102" customWidth="1"/>
    <col min="12547" max="12547" width="14.6640625" style="102" customWidth="1"/>
    <col min="12548" max="12801" width="11.44140625" style="102"/>
    <col min="12802" max="12802" width="37" style="102" customWidth="1"/>
    <col min="12803" max="12803" width="14.6640625" style="102" customWidth="1"/>
    <col min="12804" max="13057" width="11.44140625" style="102"/>
    <col min="13058" max="13058" width="37" style="102" customWidth="1"/>
    <col min="13059" max="13059" width="14.6640625" style="102" customWidth="1"/>
    <col min="13060" max="13313" width="11.44140625" style="102"/>
    <col min="13314" max="13314" width="37" style="102" customWidth="1"/>
    <col min="13315" max="13315" width="14.6640625" style="102" customWidth="1"/>
    <col min="13316" max="13569" width="11.44140625" style="102"/>
    <col min="13570" max="13570" width="37" style="102" customWidth="1"/>
    <col min="13571" max="13571" width="14.6640625" style="102" customWidth="1"/>
    <col min="13572" max="13825" width="11.44140625" style="102"/>
    <col min="13826" max="13826" width="37" style="102" customWidth="1"/>
    <col min="13827" max="13827" width="14.6640625" style="102" customWidth="1"/>
    <col min="13828" max="14081" width="11.44140625" style="102"/>
    <col min="14082" max="14082" width="37" style="102" customWidth="1"/>
    <col min="14083" max="14083" width="14.6640625" style="102" customWidth="1"/>
    <col min="14084" max="14337" width="11.44140625" style="102"/>
    <col min="14338" max="14338" width="37" style="102" customWidth="1"/>
    <col min="14339" max="14339" width="14.6640625" style="102" customWidth="1"/>
    <col min="14340" max="14593" width="11.44140625" style="102"/>
    <col min="14594" max="14594" width="37" style="102" customWidth="1"/>
    <col min="14595" max="14595" width="14.6640625" style="102" customWidth="1"/>
    <col min="14596" max="14849" width="11.44140625" style="102"/>
    <col min="14850" max="14850" width="37" style="102" customWidth="1"/>
    <col min="14851" max="14851" width="14.6640625" style="102" customWidth="1"/>
    <col min="14852" max="15105" width="11.44140625" style="102"/>
    <col min="15106" max="15106" width="37" style="102" customWidth="1"/>
    <col min="15107" max="15107" width="14.6640625" style="102" customWidth="1"/>
    <col min="15108" max="15361" width="11.44140625" style="102"/>
    <col min="15362" max="15362" width="37" style="102" customWidth="1"/>
    <col min="15363" max="15363" width="14.6640625" style="102" customWidth="1"/>
    <col min="15364" max="15617" width="11.44140625" style="102"/>
    <col min="15618" max="15618" width="37" style="102" customWidth="1"/>
    <col min="15619" max="15619" width="14.6640625" style="102" customWidth="1"/>
    <col min="15620" max="15873" width="11.44140625" style="102"/>
    <col min="15874" max="15874" width="37" style="102" customWidth="1"/>
    <col min="15875" max="15875" width="14.6640625" style="102" customWidth="1"/>
    <col min="15876" max="16129" width="11.44140625" style="102"/>
    <col min="16130" max="16130" width="37" style="102" customWidth="1"/>
    <col min="16131" max="16131" width="14.6640625" style="102" customWidth="1"/>
    <col min="16132" max="16384" width="11.44140625" style="102"/>
  </cols>
  <sheetData>
    <row r="1" spans="1:8" ht="49.95" customHeight="1">
      <c r="A1" s="107" t="s">
        <v>421</v>
      </c>
      <c r="B1" s="107"/>
      <c r="C1" s="107"/>
      <c r="D1" s="107"/>
      <c r="E1" s="107"/>
      <c r="F1" s="100"/>
      <c r="G1" s="100"/>
      <c r="H1" s="100"/>
    </row>
    <row r="2" spans="1:8">
      <c r="A2" s="227"/>
    </row>
    <row r="3" spans="1:8" ht="21" customHeight="1" thickBot="1">
      <c r="A3" s="226" t="s">
        <v>422</v>
      </c>
    </row>
    <row r="4" spans="1:8" ht="25.5" customHeight="1" thickBot="1">
      <c r="B4" s="526" t="s">
        <v>423</v>
      </c>
      <c r="C4" s="526" t="s">
        <v>424</v>
      </c>
    </row>
    <row r="5" spans="1:8" ht="19.95" customHeight="1">
      <c r="A5" s="540" t="s">
        <v>425</v>
      </c>
      <c r="B5" s="221">
        <v>343923</v>
      </c>
      <c r="C5" s="221">
        <v>353260</v>
      </c>
    </row>
    <row r="6" spans="1:8" ht="19.95" customHeight="1" thickBot="1">
      <c r="A6" s="541" t="s">
        <v>426</v>
      </c>
      <c r="B6" s="222">
        <v>489912</v>
      </c>
      <c r="C6" s="222">
        <v>480844</v>
      </c>
    </row>
    <row r="8" spans="1:8" ht="21.75" customHeight="1" thickBot="1">
      <c r="A8" s="226" t="s">
        <v>427</v>
      </c>
    </row>
    <row r="9" spans="1:8" ht="27" customHeight="1" thickBot="1">
      <c r="B9" s="526" t="s">
        <v>428</v>
      </c>
      <c r="C9" s="526" t="s">
        <v>429</v>
      </c>
    </row>
    <row r="10" spans="1:8" ht="19.95" customHeight="1">
      <c r="A10" s="540" t="s">
        <v>430</v>
      </c>
      <c r="B10" s="1055">
        <v>0.65</v>
      </c>
      <c r="C10" s="1055">
        <v>0.66</v>
      </c>
    </row>
    <row r="11" spans="1:8" ht="19.95" customHeight="1" thickBot="1">
      <c r="A11" s="541" t="s">
        <v>431</v>
      </c>
      <c r="B11" s="1056">
        <v>0.35</v>
      </c>
      <c r="C11" s="1056">
        <v>0.34</v>
      </c>
    </row>
    <row r="13" spans="1:8" ht="25.5" customHeight="1" thickBot="1">
      <c r="A13" s="226" t="s">
        <v>432</v>
      </c>
    </row>
    <row r="14" spans="1:8" ht="40.5" customHeight="1" thickBot="1">
      <c r="B14" s="526" t="s">
        <v>433</v>
      </c>
      <c r="C14" s="526" t="s">
        <v>434</v>
      </c>
    </row>
    <row r="15" spans="1:8" ht="19.95" customHeight="1">
      <c r="A15" s="540" t="s">
        <v>435</v>
      </c>
      <c r="B15" s="223">
        <v>207448.821</v>
      </c>
      <c r="C15" s="223">
        <v>218324.65</v>
      </c>
    </row>
    <row r="16" spans="1:8" ht="19.95" customHeight="1">
      <c r="A16" s="542" t="s">
        <v>436</v>
      </c>
      <c r="B16" s="224">
        <v>-167722.85999999999</v>
      </c>
      <c r="C16" s="224">
        <v>-186047.45</v>
      </c>
    </row>
    <row r="17" spans="1:3" ht="19.95" customHeight="1" thickBot="1">
      <c r="A17" s="541" t="s">
        <v>437</v>
      </c>
      <c r="B17" s="225">
        <v>39725.96100000001</v>
      </c>
      <c r="C17" s="225">
        <v>32277.200000000001</v>
      </c>
    </row>
    <row r="18" spans="1:3" customFormat="1" ht="19.95" customHeight="1" thickBot="1"/>
    <row r="19" spans="1:3" ht="18" customHeight="1">
      <c r="A19" s="768" t="s">
        <v>438</v>
      </c>
      <c r="B19" s="223">
        <v>-832.51</v>
      </c>
      <c r="C19" s="223">
        <v>-797.48</v>
      </c>
    </row>
    <row r="20" spans="1:3" ht="18" customHeight="1" thickBot="1">
      <c r="A20" s="769" t="s">
        <v>439</v>
      </c>
      <c r="B20" s="225">
        <v>1722.68</v>
      </c>
      <c r="C20" s="225">
        <v>1819.87</v>
      </c>
    </row>
    <row r="22" spans="1:3">
      <c r="A22" s="295" t="s">
        <v>440</v>
      </c>
    </row>
  </sheetData>
  <printOptions horizontalCentered="1"/>
  <pageMargins left="0" right="0" top="0.35433070866141736" bottom="0.31496062992125984" header="0"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Normal="100" workbookViewId="0">
      <selection activeCell="C6" sqref="C6"/>
    </sheetView>
  </sheetViews>
  <sheetFormatPr baseColWidth="10" defaultColWidth="11.5546875" defaultRowHeight="13.2"/>
  <cols>
    <col min="1" max="1" width="23.88671875" style="16" customWidth="1"/>
    <col min="2" max="3" width="10.6640625" style="17" customWidth="1"/>
    <col min="4" max="5" width="10.6640625" style="16" customWidth="1"/>
    <col min="6" max="6" width="2.33203125" style="16" customWidth="1"/>
    <col min="7" max="8" width="10.6640625" style="16" customWidth="1"/>
    <col min="9" max="16384" width="11.5546875" style="16"/>
  </cols>
  <sheetData>
    <row r="1" spans="1:13" s="349" customFormat="1" ht="45" customHeight="1">
      <c r="A1" s="347" t="s">
        <v>51</v>
      </c>
      <c r="B1" s="347"/>
      <c r="C1" s="347"/>
      <c r="D1" s="347"/>
      <c r="E1" s="347"/>
      <c r="F1" s="347"/>
      <c r="G1" s="347"/>
      <c r="H1" s="347"/>
    </row>
    <row r="2" spans="1:13" s="12" customFormat="1" ht="15" customHeight="1" thickBot="1">
      <c r="F2" s="13"/>
    </row>
    <row r="3" spans="1:13" s="12" customFormat="1" ht="19.95" customHeight="1" thickBot="1">
      <c r="A3" s="14"/>
      <c r="B3" s="1120">
        <v>2019</v>
      </c>
      <c r="C3" s="1121"/>
      <c r="D3" s="1120">
        <v>2020</v>
      </c>
      <c r="E3" s="1121"/>
      <c r="F3" s="359"/>
      <c r="G3" s="1120" t="s">
        <v>2</v>
      </c>
      <c r="H3" s="1121"/>
    </row>
    <row r="4" spans="1:13" s="12" customFormat="1" ht="27" customHeight="1" thickBot="1">
      <c r="B4" s="360" t="s">
        <v>52</v>
      </c>
      <c r="C4" s="378" t="s">
        <v>53</v>
      </c>
      <c r="D4" s="360" t="s">
        <v>52</v>
      </c>
      <c r="E4" s="378" t="s">
        <v>53</v>
      </c>
      <c r="F4" s="362"/>
      <c r="G4" s="379" t="s">
        <v>52</v>
      </c>
      <c r="H4" s="380" t="s">
        <v>54</v>
      </c>
    </row>
    <row r="5" spans="1:13" ht="19.95" customHeight="1">
      <c r="A5" s="365" t="s">
        <v>55</v>
      </c>
      <c r="B5" s="381">
        <v>218</v>
      </c>
      <c r="C5" s="366">
        <f>B5/$B$7</f>
        <v>0.68553459119496851</v>
      </c>
      <c r="D5" s="381">
        <v>225</v>
      </c>
      <c r="E5" s="366">
        <f>D5/$D$7</f>
        <v>0.69018404907975461</v>
      </c>
      <c r="F5" s="367"/>
      <c r="G5" s="382">
        <f>D5-B5</f>
        <v>7</v>
      </c>
      <c r="H5" s="369">
        <f>D5/B5-1</f>
        <v>3.2110091743119185E-2</v>
      </c>
      <c r="K5" s="349"/>
      <c r="L5" s="349"/>
      <c r="M5" s="349"/>
    </row>
    <row r="6" spans="1:13" ht="19.95" customHeight="1" thickBot="1">
      <c r="A6" s="383" t="s">
        <v>56</v>
      </c>
      <c r="B6" s="384">
        <v>100</v>
      </c>
      <c r="C6" s="385">
        <f t="shared" ref="C6:C7" si="0">B6/$B$7</f>
        <v>0.31446540880503143</v>
      </c>
      <c r="D6" s="384">
        <v>101</v>
      </c>
      <c r="E6" s="385">
        <f>D6/$D$7</f>
        <v>0.30981595092024539</v>
      </c>
      <c r="F6" s="367"/>
      <c r="G6" s="382">
        <f>D6-B6</f>
        <v>1</v>
      </c>
      <c r="H6" s="369">
        <f>D6/B6-1</f>
        <v>1.0000000000000009E-2</v>
      </c>
      <c r="K6" s="349"/>
      <c r="L6" s="349"/>
      <c r="M6" s="349"/>
    </row>
    <row r="7" spans="1:13" ht="19.95" customHeight="1" thickBot="1">
      <c r="A7" s="386" t="s">
        <v>57</v>
      </c>
      <c r="B7" s="387">
        <f>SUM(B5:B6)</f>
        <v>318</v>
      </c>
      <c r="C7" s="376">
        <f t="shared" si="0"/>
        <v>1</v>
      </c>
      <c r="D7" s="387">
        <f>SUM(D5:D6)</f>
        <v>326</v>
      </c>
      <c r="E7" s="376">
        <f>D7/$D$7</f>
        <v>1</v>
      </c>
      <c r="F7" s="15"/>
      <c r="G7" s="388">
        <f>D7-B7</f>
        <v>8</v>
      </c>
      <c r="H7" s="389">
        <f>D7/B7-1</f>
        <v>2.515723270440251E-2</v>
      </c>
      <c r="K7" s="349"/>
      <c r="L7" s="349"/>
      <c r="M7" s="349"/>
    </row>
    <row r="8" spans="1:13" ht="13.2" customHeight="1">
      <c r="H8" s="349"/>
      <c r="I8" s="349"/>
      <c r="J8" s="349"/>
      <c r="K8" s="349"/>
      <c r="L8" s="349"/>
      <c r="M8" s="349"/>
    </row>
    <row r="9" spans="1:13" ht="14.4">
      <c r="H9" s="349"/>
      <c r="I9" s="349"/>
      <c r="J9" s="349"/>
      <c r="K9" s="349"/>
      <c r="L9" s="349"/>
      <c r="M9" s="349"/>
    </row>
  </sheetData>
  <mergeCells count="3">
    <mergeCell ref="B3:C3"/>
    <mergeCell ref="D3:E3"/>
    <mergeCell ref="G3:H3"/>
  </mergeCells>
  <printOptions horizontalCentered="1"/>
  <pageMargins left="0" right="0" top="0.35433070866141736" bottom="0.31496062992125984" header="0" footer="0.19685039370078741"/>
  <pageSetup paperSize="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Normal="100" workbookViewId="0">
      <selection activeCell="E32" sqref="E32"/>
    </sheetView>
  </sheetViews>
  <sheetFormatPr baseColWidth="10" defaultRowHeight="13.2"/>
  <cols>
    <col min="1" max="1" width="17" style="42" customWidth="1"/>
    <col min="2" max="2" width="15" style="42" customWidth="1"/>
    <col min="3" max="4" width="16.6640625" style="42" customWidth="1"/>
    <col min="5" max="5" width="16.44140625" style="42" customWidth="1"/>
    <col min="6" max="257" width="11.44140625" style="42"/>
    <col min="258" max="258" width="12.6640625" style="42" customWidth="1"/>
    <col min="259" max="260" width="16.6640625" style="42" customWidth="1"/>
    <col min="261" max="513" width="11.44140625" style="42"/>
    <col min="514" max="514" width="12.6640625" style="42" customWidth="1"/>
    <col min="515" max="516" width="16.6640625" style="42" customWidth="1"/>
    <col min="517" max="769" width="11.44140625" style="42"/>
    <col min="770" max="770" width="12.6640625" style="42" customWidth="1"/>
    <col min="771" max="772" width="16.6640625" style="42" customWidth="1"/>
    <col min="773" max="1025" width="11.44140625" style="42"/>
    <col min="1026" max="1026" width="12.6640625" style="42" customWidth="1"/>
    <col min="1027" max="1028" width="16.6640625" style="42" customWidth="1"/>
    <col min="1029" max="1281" width="11.44140625" style="42"/>
    <col min="1282" max="1282" width="12.6640625" style="42" customWidth="1"/>
    <col min="1283" max="1284" width="16.6640625" style="42" customWidth="1"/>
    <col min="1285" max="1537" width="11.44140625" style="42"/>
    <col min="1538" max="1538" width="12.6640625" style="42" customWidth="1"/>
    <col min="1539" max="1540" width="16.6640625" style="42" customWidth="1"/>
    <col min="1541" max="1793" width="11.44140625" style="42"/>
    <col min="1794" max="1794" width="12.6640625" style="42" customWidth="1"/>
    <col min="1795" max="1796" width="16.6640625" style="42" customWidth="1"/>
    <col min="1797" max="2049" width="11.44140625" style="42"/>
    <col min="2050" max="2050" width="12.6640625" style="42" customWidth="1"/>
    <col min="2051" max="2052" width="16.6640625" style="42" customWidth="1"/>
    <col min="2053" max="2305" width="11.44140625" style="42"/>
    <col min="2306" max="2306" width="12.6640625" style="42" customWidth="1"/>
    <col min="2307" max="2308" width="16.6640625" style="42" customWidth="1"/>
    <col min="2309" max="2561" width="11.44140625" style="42"/>
    <col min="2562" max="2562" width="12.6640625" style="42" customWidth="1"/>
    <col min="2563" max="2564" width="16.6640625" style="42" customWidth="1"/>
    <col min="2565" max="2817" width="11.44140625" style="42"/>
    <col min="2818" max="2818" width="12.6640625" style="42" customWidth="1"/>
    <col min="2819" max="2820" width="16.6640625" style="42" customWidth="1"/>
    <col min="2821" max="3073" width="11.44140625" style="42"/>
    <col min="3074" max="3074" width="12.6640625" style="42" customWidth="1"/>
    <col min="3075" max="3076" width="16.6640625" style="42" customWidth="1"/>
    <col min="3077" max="3329" width="11.44140625" style="42"/>
    <col min="3330" max="3330" width="12.6640625" style="42" customWidth="1"/>
    <col min="3331" max="3332" width="16.6640625" style="42" customWidth="1"/>
    <col min="3333" max="3585" width="11.44140625" style="42"/>
    <col min="3586" max="3586" width="12.6640625" style="42" customWidth="1"/>
    <col min="3587" max="3588" width="16.6640625" style="42" customWidth="1"/>
    <col min="3589" max="3841" width="11.44140625" style="42"/>
    <col min="3842" max="3842" width="12.6640625" style="42" customWidth="1"/>
    <col min="3843" max="3844" width="16.6640625" style="42" customWidth="1"/>
    <col min="3845" max="4097" width="11.44140625" style="42"/>
    <col min="4098" max="4098" width="12.6640625" style="42" customWidth="1"/>
    <col min="4099" max="4100" width="16.6640625" style="42" customWidth="1"/>
    <col min="4101" max="4353" width="11.44140625" style="42"/>
    <col min="4354" max="4354" width="12.6640625" style="42" customWidth="1"/>
    <col min="4355" max="4356" width="16.6640625" style="42" customWidth="1"/>
    <col min="4357" max="4609" width="11.44140625" style="42"/>
    <col min="4610" max="4610" width="12.6640625" style="42" customWidth="1"/>
    <col min="4611" max="4612" width="16.6640625" style="42" customWidth="1"/>
    <col min="4613" max="4865" width="11.44140625" style="42"/>
    <col min="4866" max="4866" width="12.6640625" style="42" customWidth="1"/>
    <col min="4867" max="4868" width="16.6640625" style="42" customWidth="1"/>
    <col min="4869" max="5121" width="11.44140625" style="42"/>
    <col min="5122" max="5122" width="12.6640625" style="42" customWidth="1"/>
    <col min="5123" max="5124" width="16.6640625" style="42" customWidth="1"/>
    <col min="5125" max="5377" width="11.44140625" style="42"/>
    <col min="5378" max="5378" width="12.6640625" style="42" customWidth="1"/>
    <col min="5379" max="5380" width="16.6640625" style="42" customWidth="1"/>
    <col min="5381" max="5633" width="11.44140625" style="42"/>
    <col min="5634" max="5634" width="12.6640625" style="42" customWidth="1"/>
    <col min="5635" max="5636" width="16.6640625" style="42" customWidth="1"/>
    <col min="5637" max="5889" width="11.44140625" style="42"/>
    <col min="5890" max="5890" width="12.6640625" style="42" customWidth="1"/>
    <col min="5891" max="5892" width="16.6640625" style="42" customWidth="1"/>
    <col min="5893" max="6145" width="11.44140625" style="42"/>
    <col min="6146" max="6146" width="12.6640625" style="42" customWidth="1"/>
    <col min="6147" max="6148" width="16.6640625" style="42" customWidth="1"/>
    <col min="6149" max="6401" width="11.44140625" style="42"/>
    <col min="6402" max="6402" width="12.6640625" style="42" customWidth="1"/>
    <col min="6403" max="6404" width="16.6640625" style="42" customWidth="1"/>
    <col min="6405" max="6657" width="11.44140625" style="42"/>
    <col min="6658" max="6658" width="12.6640625" style="42" customWidth="1"/>
    <col min="6659" max="6660" width="16.6640625" style="42" customWidth="1"/>
    <col min="6661" max="6913" width="11.44140625" style="42"/>
    <col min="6914" max="6914" width="12.6640625" style="42" customWidth="1"/>
    <col min="6915" max="6916" width="16.6640625" style="42" customWidth="1"/>
    <col min="6917" max="7169" width="11.44140625" style="42"/>
    <col min="7170" max="7170" width="12.6640625" style="42" customWidth="1"/>
    <col min="7171" max="7172" width="16.6640625" style="42" customWidth="1"/>
    <col min="7173" max="7425" width="11.44140625" style="42"/>
    <col min="7426" max="7426" width="12.6640625" style="42" customWidth="1"/>
    <col min="7427" max="7428" width="16.6640625" style="42" customWidth="1"/>
    <col min="7429" max="7681" width="11.44140625" style="42"/>
    <col min="7682" max="7682" width="12.6640625" style="42" customWidth="1"/>
    <col min="7683" max="7684" width="16.6640625" style="42" customWidth="1"/>
    <col min="7685" max="7937" width="11.44140625" style="42"/>
    <col min="7938" max="7938" width="12.6640625" style="42" customWidth="1"/>
    <col min="7939" max="7940" width="16.6640625" style="42" customWidth="1"/>
    <col min="7941" max="8193" width="11.44140625" style="42"/>
    <col min="8194" max="8194" width="12.6640625" style="42" customWidth="1"/>
    <col min="8195" max="8196" width="16.6640625" style="42" customWidth="1"/>
    <col min="8197" max="8449" width="11.44140625" style="42"/>
    <col min="8450" max="8450" width="12.6640625" style="42" customWidth="1"/>
    <col min="8451" max="8452" width="16.6640625" style="42" customWidth="1"/>
    <col min="8453" max="8705" width="11.44140625" style="42"/>
    <col min="8706" max="8706" width="12.6640625" style="42" customWidth="1"/>
    <col min="8707" max="8708" width="16.6640625" style="42" customWidth="1"/>
    <col min="8709" max="8961" width="11.44140625" style="42"/>
    <col min="8962" max="8962" width="12.6640625" style="42" customWidth="1"/>
    <col min="8963" max="8964" width="16.6640625" style="42" customWidth="1"/>
    <col min="8965" max="9217" width="11.44140625" style="42"/>
    <col min="9218" max="9218" width="12.6640625" style="42" customWidth="1"/>
    <col min="9219" max="9220" width="16.6640625" style="42" customWidth="1"/>
    <col min="9221" max="9473" width="11.44140625" style="42"/>
    <col min="9474" max="9474" width="12.6640625" style="42" customWidth="1"/>
    <col min="9475" max="9476" width="16.6640625" style="42" customWidth="1"/>
    <col min="9477" max="9729" width="11.44140625" style="42"/>
    <col min="9730" max="9730" width="12.6640625" style="42" customWidth="1"/>
    <col min="9731" max="9732" width="16.6640625" style="42" customWidth="1"/>
    <col min="9733" max="9985" width="11.44140625" style="42"/>
    <col min="9986" max="9986" width="12.6640625" style="42" customWidth="1"/>
    <col min="9987" max="9988" width="16.6640625" style="42" customWidth="1"/>
    <col min="9989" max="10241" width="11.44140625" style="42"/>
    <col min="10242" max="10242" width="12.6640625" style="42" customWidth="1"/>
    <col min="10243" max="10244" width="16.6640625" style="42" customWidth="1"/>
    <col min="10245" max="10497" width="11.44140625" style="42"/>
    <col min="10498" max="10498" width="12.6640625" style="42" customWidth="1"/>
    <col min="10499" max="10500" width="16.6640625" style="42" customWidth="1"/>
    <col min="10501" max="10753" width="11.44140625" style="42"/>
    <col min="10754" max="10754" width="12.6640625" style="42" customWidth="1"/>
    <col min="10755" max="10756" width="16.6640625" style="42" customWidth="1"/>
    <col min="10757" max="11009" width="11.44140625" style="42"/>
    <col min="11010" max="11010" width="12.6640625" style="42" customWidth="1"/>
    <col min="11011" max="11012" width="16.6640625" style="42" customWidth="1"/>
    <col min="11013" max="11265" width="11.44140625" style="42"/>
    <col min="11266" max="11266" width="12.6640625" style="42" customWidth="1"/>
    <col min="11267" max="11268" width="16.6640625" style="42" customWidth="1"/>
    <col min="11269" max="11521" width="11.44140625" style="42"/>
    <col min="11522" max="11522" width="12.6640625" style="42" customWidth="1"/>
    <col min="11523" max="11524" width="16.6640625" style="42" customWidth="1"/>
    <col min="11525" max="11777" width="11.44140625" style="42"/>
    <col min="11778" max="11778" width="12.6640625" style="42" customWidth="1"/>
    <col min="11779" max="11780" width="16.6640625" style="42" customWidth="1"/>
    <col min="11781" max="12033" width="11.44140625" style="42"/>
    <col min="12034" max="12034" width="12.6640625" style="42" customWidth="1"/>
    <col min="12035" max="12036" width="16.6640625" style="42" customWidth="1"/>
    <col min="12037" max="12289" width="11.44140625" style="42"/>
    <col min="12290" max="12290" width="12.6640625" style="42" customWidth="1"/>
    <col min="12291" max="12292" width="16.6640625" style="42" customWidth="1"/>
    <col min="12293" max="12545" width="11.44140625" style="42"/>
    <col min="12546" max="12546" width="12.6640625" style="42" customWidth="1"/>
    <col min="12547" max="12548" width="16.6640625" style="42" customWidth="1"/>
    <col min="12549" max="12801" width="11.44140625" style="42"/>
    <col min="12802" max="12802" width="12.6640625" style="42" customWidth="1"/>
    <col min="12803" max="12804" width="16.6640625" style="42" customWidth="1"/>
    <col min="12805" max="13057" width="11.44140625" style="42"/>
    <col min="13058" max="13058" width="12.6640625" style="42" customWidth="1"/>
    <col min="13059" max="13060" width="16.6640625" style="42" customWidth="1"/>
    <col min="13061" max="13313" width="11.44140625" style="42"/>
    <col min="13314" max="13314" width="12.6640625" style="42" customWidth="1"/>
    <col min="13315" max="13316" width="16.6640625" style="42" customWidth="1"/>
    <col min="13317" max="13569" width="11.44140625" style="42"/>
    <col min="13570" max="13570" width="12.6640625" style="42" customWidth="1"/>
    <col min="13571" max="13572" width="16.6640625" style="42" customWidth="1"/>
    <col min="13573" max="13825" width="11.44140625" style="42"/>
    <col min="13826" max="13826" width="12.6640625" style="42" customWidth="1"/>
    <col min="13827" max="13828" width="16.6640625" style="42" customWidth="1"/>
    <col min="13829" max="14081" width="11.44140625" style="42"/>
    <col min="14082" max="14082" width="12.6640625" style="42" customWidth="1"/>
    <col min="14083" max="14084" width="16.6640625" style="42" customWidth="1"/>
    <col min="14085" max="14337" width="11.44140625" style="42"/>
    <col min="14338" max="14338" width="12.6640625" style="42" customWidth="1"/>
    <col min="14339" max="14340" width="16.6640625" style="42" customWidth="1"/>
    <col min="14341" max="14593" width="11.44140625" style="42"/>
    <col min="14594" max="14594" width="12.6640625" style="42" customWidth="1"/>
    <col min="14595" max="14596" width="16.6640625" style="42" customWidth="1"/>
    <col min="14597" max="14849" width="11.44140625" style="42"/>
    <col min="14850" max="14850" width="12.6640625" style="42" customWidth="1"/>
    <col min="14851" max="14852" width="16.6640625" style="42" customWidth="1"/>
    <col min="14853" max="15105" width="11.44140625" style="42"/>
    <col min="15106" max="15106" width="12.6640625" style="42" customWidth="1"/>
    <col min="15107" max="15108" width="16.6640625" style="42" customWidth="1"/>
    <col min="15109" max="15361" width="11.44140625" style="42"/>
    <col min="15362" max="15362" width="12.6640625" style="42" customWidth="1"/>
    <col min="15363" max="15364" width="16.6640625" style="42" customWidth="1"/>
    <col min="15365" max="15617" width="11.44140625" style="42"/>
    <col min="15618" max="15618" width="12.6640625" style="42" customWidth="1"/>
    <col min="15619" max="15620" width="16.6640625" style="42" customWidth="1"/>
    <col min="15621" max="15873" width="11.44140625" style="42"/>
    <col min="15874" max="15874" width="12.6640625" style="42" customWidth="1"/>
    <col min="15875" max="15876" width="16.6640625" style="42" customWidth="1"/>
    <col min="15877" max="16129" width="11.44140625" style="42"/>
    <col min="16130" max="16130" width="12.6640625" style="42" customWidth="1"/>
    <col min="16131" max="16132" width="16.6640625" style="42" customWidth="1"/>
    <col min="16133" max="16384" width="11.44140625" style="42"/>
  </cols>
  <sheetData>
    <row r="1" spans="1:8" ht="49.95" customHeight="1">
      <c r="A1" s="81" t="s">
        <v>441</v>
      </c>
      <c r="B1" s="81"/>
      <c r="C1" s="81"/>
      <c r="D1" s="81"/>
      <c r="E1" s="81"/>
      <c r="F1" s="81"/>
      <c r="G1" s="81"/>
      <c r="H1" s="80"/>
    </row>
    <row r="25" spans="1:3">
      <c r="A25" s="807"/>
    </row>
    <row r="26" spans="1:3" ht="13.8" thickBot="1"/>
    <row r="27" spans="1:3" ht="41.25" customHeight="1" thickBot="1">
      <c r="A27" s="770" t="s">
        <v>398</v>
      </c>
      <c r="B27" s="526" t="s">
        <v>442</v>
      </c>
      <c r="C27" s="751" t="s">
        <v>443</v>
      </c>
    </row>
    <row r="28" spans="1:3" ht="18" customHeight="1">
      <c r="A28" s="296">
        <v>2009</v>
      </c>
      <c r="B28" s="214">
        <v>259702</v>
      </c>
      <c r="C28" s="216">
        <v>72208</v>
      </c>
    </row>
    <row r="29" spans="1:3" ht="18" customHeight="1">
      <c r="A29" s="297">
        <v>2010</v>
      </c>
      <c r="B29" s="217">
        <v>236808</v>
      </c>
      <c r="C29" s="218">
        <v>82185</v>
      </c>
    </row>
    <row r="30" spans="1:3" ht="18" customHeight="1">
      <c r="A30" s="297">
        <v>2011</v>
      </c>
      <c r="B30" s="217">
        <v>237625</v>
      </c>
      <c r="C30" s="218">
        <v>83528</v>
      </c>
    </row>
    <row r="31" spans="1:3" ht="18" customHeight="1">
      <c r="A31" s="297">
        <v>2012</v>
      </c>
      <c r="B31" s="217">
        <v>230745</v>
      </c>
      <c r="C31" s="218">
        <v>99745</v>
      </c>
    </row>
    <row r="32" spans="1:3" ht="18" customHeight="1">
      <c r="A32" s="297">
        <v>2013</v>
      </c>
      <c r="B32" s="217">
        <v>211586</v>
      </c>
      <c r="C32" s="218">
        <v>91870</v>
      </c>
    </row>
    <row r="33" spans="1:3" ht="18" customHeight="1">
      <c r="A33" s="297">
        <v>2014</v>
      </c>
      <c r="B33" s="217">
        <v>222131</v>
      </c>
      <c r="C33" s="218">
        <v>89308</v>
      </c>
    </row>
    <row r="34" spans="1:3" ht="18" customHeight="1">
      <c r="A34" s="297">
        <v>2015</v>
      </c>
      <c r="B34" s="217">
        <v>198331</v>
      </c>
      <c r="C34" s="218">
        <v>94958</v>
      </c>
    </row>
    <row r="35" spans="1:3" ht="18" customHeight="1">
      <c r="A35" s="297">
        <v>2016</v>
      </c>
      <c r="B35" s="217">
        <v>216509</v>
      </c>
      <c r="C35" s="218">
        <v>100568</v>
      </c>
    </row>
    <row r="36" spans="1:3" ht="18" customHeight="1">
      <c r="A36" s="297">
        <v>2017</v>
      </c>
      <c r="B36" s="217">
        <v>210528</v>
      </c>
      <c r="C36" s="218">
        <v>111261</v>
      </c>
    </row>
    <row r="37" spans="1:3" ht="18" customHeight="1">
      <c r="A37" s="886">
        <v>2018</v>
      </c>
      <c r="B37" s="884">
        <v>224619.36600000001</v>
      </c>
      <c r="C37" s="887">
        <v>106015.04000000001</v>
      </c>
    </row>
    <row r="38" spans="1:3" ht="18" customHeight="1">
      <c r="A38" s="297">
        <v>2019</v>
      </c>
      <c r="B38" s="1005">
        <v>201466</v>
      </c>
      <c r="C38" s="311">
        <v>120422</v>
      </c>
    </row>
    <row r="39" spans="1:3" ht="18" customHeight="1" thickBot="1">
      <c r="A39" s="1057">
        <v>2020</v>
      </c>
      <c r="B39" s="1003">
        <v>233293</v>
      </c>
      <c r="C39" s="1007">
        <v>119967</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Normal="100" workbookViewId="0">
      <selection activeCell="E32" sqref="E32"/>
    </sheetView>
  </sheetViews>
  <sheetFormatPr baseColWidth="10" defaultRowHeight="13.2"/>
  <cols>
    <col min="1" max="1" width="16.88671875" style="42" customWidth="1"/>
    <col min="2" max="2" width="14.6640625" style="42" customWidth="1"/>
    <col min="3" max="6" width="15.6640625" style="42" customWidth="1"/>
    <col min="7" max="7" width="14.6640625" style="42" customWidth="1"/>
    <col min="8" max="258" width="11.44140625" style="42"/>
    <col min="259" max="262" width="15.6640625" style="42" customWidth="1"/>
    <col min="263" max="263" width="14.6640625" style="42" customWidth="1"/>
    <col min="264" max="514" width="11.44140625" style="42"/>
    <col min="515" max="518" width="15.6640625" style="42" customWidth="1"/>
    <col min="519" max="519" width="14.6640625" style="42" customWidth="1"/>
    <col min="520" max="770" width="11.44140625" style="42"/>
    <col min="771" max="774" width="15.6640625" style="42" customWidth="1"/>
    <col min="775" max="775" width="14.6640625" style="42" customWidth="1"/>
    <col min="776" max="1026" width="11.44140625" style="42"/>
    <col min="1027" max="1030" width="15.6640625" style="42" customWidth="1"/>
    <col min="1031" max="1031" width="14.6640625" style="42" customWidth="1"/>
    <col min="1032" max="1282" width="11.44140625" style="42"/>
    <col min="1283" max="1286" width="15.6640625" style="42" customWidth="1"/>
    <col min="1287" max="1287" width="14.6640625" style="42" customWidth="1"/>
    <col min="1288" max="1538" width="11.44140625" style="42"/>
    <col min="1539" max="1542" width="15.6640625" style="42" customWidth="1"/>
    <col min="1543" max="1543" width="14.6640625" style="42" customWidth="1"/>
    <col min="1544" max="1794" width="11.44140625" style="42"/>
    <col min="1795" max="1798" width="15.6640625" style="42" customWidth="1"/>
    <col min="1799" max="1799" width="14.6640625" style="42" customWidth="1"/>
    <col min="1800" max="2050" width="11.44140625" style="42"/>
    <col min="2051" max="2054" width="15.6640625" style="42" customWidth="1"/>
    <col min="2055" max="2055" width="14.6640625" style="42" customWidth="1"/>
    <col min="2056" max="2306" width="11.44140625" style="42"/>
    <col min="2307" max="2310" width="15.6640625" style="42" customWidth="1"/>
    <col min="2311" max="2311" width="14.6640625" style="42" customWidth="1"/>
    <col min="2312" max="2562" width="11.44140625" style="42"/>
    <col min="2563" max="2566" width="15.6640625" style="42" customWidth="1"/>
    <col min="2567" max="2567" width="14.6640625" style="42" customWidth="1"/>
    <col min="2568" max="2818" width="11.44140625" style="42"/>
    <col min="2819" max="2822" width="15.6640625" style="42" customWidth="1"/>
    <col min="2823" max="2823" width="14.6640625" style="42" customWidth="1"/>
    <col min="2824" max="3074" width="11.44140625" style="42"/>
    <col min="3075" max="3078" width="15.6640625" style="42" customWidth="1"/>
    <col min="3079" max="3079" width="14.6640625" style="42" customWidth="1"/>
    <col min="3080" max="3330" width="11.44140625" style="42"/>
    <col min="3331" max="3334" width="15.6640625" style="42" customWidth="1"/>
    <col min="3335" max="3335" width="14.6640625" style="42" customWidth="1"/>
    <col min="3336" max="3586" width="11.44140625" style="42"/>
    <col min="3587" max="3590" width="15.6640625" style="42" customWidth="1"/>
    <col min="3591" max="3591" width="14.6640625" style="42" customWidth="1"/>
    <col min="3592" max="3842" width="11.44140625" style="42"/>
    <col min="3843" max="3846" width="15.6640625" style="42" customWidth="1"/>
    <col min="3847" max="3847" width="14.6640625" style="42" customWidth="1"/>
    <col min="3848" max="4098" width="11.44140625" style="42"/>
    <col min="4099" max="4102" width="15.6640625" style="42" customWidth="1"/>
    <col min="4103" max="4103" width="14.6640625" style="42" customWidth="1"/>
    <col min="4104" max="4354" width="11.44140625" style="42"/>
    <col min="4355" max="4358" width="15.6640625" style="42" customWidth="1"/>
    <col min="4359" max="4359" width="14.6640625" style="42" customWidth="1"/>
    <col min="4360" max="4610" width="11.44140625" style="42"/>
    <col min="4611" max="4614" width="15.6640625" style="42" customWidth="1"/>
    <col min="4615" max="4615" width="14.6640625" style="42" customWidth="1"/>
    <col min="4616" max="4866" width="11.44140625" style="42"/>
    <col min="4867" max="4870" width="15.6640625" style="42" customWidth="1"/>
    <col min="4871" max="4871" width="14.6640625" style="42" customWidth="1"/>
    <col min="4872" max="5122" width="11.44140625" style="42"/>
    <col min="5123" max="5126" width="15.6640625" style="42" customWidth="1"/>
    <col min="5127" max="5127" width="14.6640625" style="42" customWidth="1"/>
    <col min="5128" max="5378" width="11.44140625" style="42"/>
    <col min="5379" max="5382" width="15.6640625" style="42" customWidth="1"/>
    <col min="5383" max="5383" width="14.6640625" style="42" customWidth="1"/>
    <col min="5384" max="5634" width="11.44140625" style="42"/>
    <col min="5635" max="5638" width="15.6640625" style="42" customWidth="1"/>
    <col min="5639" max="5639" width="14.6640625" style="42" customWidth="1"/>
    <col min="5640" max="5890" width="11.44140625" style="42"/>
    <col min="5891" max="5894" width="15.6640625" style="42" customWidth="1"/>
    <col min="5895" max="5895" width="14.6640625" style="42" customWidth="1"/>
    <col min="5896" max="6146" width="11.44140625" style="42"/>
    <col min="6147" max="6150" width="15.6640625" style="42" customWidth="1"/>
    <col min="6151" max="6151" width="14.6640625" style="42" customWidth="1"/>
    <col min="6152" max="6402" width="11.44140625" style="42"/>
    <col min="6403" max="6406" width="15.6640625" style="42" customWidth="1"/>
    <col min="6407" max="6407" width="14.6640625" style="42" customWidth="1"/>
    <col min="6408" max="6658" width="11.44140625" style="42"/>
    <col min="6659" max="6662" width="15.6640625" style="42" customWidth="1"/>
    <col min="6663" max="6663" width="14.6640625" style="42" customWidth="1"/>
    <col min="6664" max="6914" width="11.44140625" style="42"/>
    <col min="6915" max="6918" width="15.6640625" style="42" customWidth="1"/>
    <col min="6919" max="6919" width="14.6640625" style="42" customWidth="1"/>
    <col min="6920" max="7170" width="11.44140625" style="42"/>
    <col min="7171" max="7174" width="15.6640625" style="42" customWidth="1"/>
    <col min="7175" max="7175" width="14.6640625" style="42" customWidth="1"/>
    <col min="7176" max="7426" width="11.44140625" style="42"/>
    <col min="7427" max="7430" width="15.6640625" style="42" customWidth="1"/>
    <col min="7431" max="7431" width="14.6640625" style="42" customWidth="1"/>
    <col min="7432" max="7682" width="11.44140625" style="42"/>
    <col min="7683" max="7686" width="15.6640625" style="42" customWidth="1"/>
    <col min="7687" max="7687" width="14.6640625" style="42" customWidth="1"/>
    <col min="7688" max="7938" width="11.44140625" style="42"/>
    <col min="7939" max="7942" width="15.6640625" style="42" customWidth="1"/>
    <col min="7943" max="7943" width="14.6640625" style="42" customWidth="1"/>
    <col min="7944" max="8194" width="11.44140625" style="42"/>
    <col min="8195" max="8198" width="15.6640625" style="42" customWidth="1"/>
    <col min="8199" max="8199" width="14.6640625" style="42" customWidth="1"/>
    <col min="8200" max="8450" width="11.44140625" style="42"/>
    <col min="8451" max="8454" width="15.6640625" style="42" customWidth="1"/>
    <col min="8455" max="8455" width="14.6640625" style="42" customWidth="1"/>
    <col min="8456" max="8706" width="11.44140625" style="42"/>
    <col min="8707" max="8710" width="15.6640625" style="42" customWidth="1"/>
    <col min="8711" max="8711" width="14.6640625" style="42" customWidth="1"/>
    <col min="8712" max="8962" width="11.44140625" style="42"/>
    <col min="8963" max="8966" width="15.6640625" style="42" customWidth="1"/>
    <col min="8967" max="8967" width="14.6640625" style="42" customWidth="1"/>
    <col min="8968" max="9218" width="11.44140625" style="42"/>
    <col min="9219" max="9222" width="15.6640625" style="42" customWidth="1"/>
    <col min="9223" max="9223" width="14.6640625" style="42" customWidth="1"/>
    <col min="9224" max="9474" width="11.44140625" style="42"/>
    <col min="9475" max="9478" width="15.6640625" style="42" customWidth="1"/>
    <col min="9479" max="9479" width="14.6640625" style="42" customWidth="1"/>
    <col min="9480" max="9730" width="11.44140625" style="42"/>
    <col min="9731" max="9734" width="15.6640625" style="42" customWidth="1"/>
    <col min="9735" max="9735" width="14.6640625" style="42" customWidth="1"/>
    <col min="9736" max="9986" width="11.44140625" style="42"/>
    <col min="9987" max="9990" width="15.6640625" style="42" customWidth="1"/>
    <col min="9991" max="9991" width="14.6640625" style="42" customWidth="1"/>
    <col min="9992" max="10242" width="11.44140625" style="42"/>
    <col min="10243" max="10246" width="15.6640625" style="42" customWidth="1"/>
    <col min="10247" max="10247" width="14.6640625" style="42" customWidth="1"/>
    <col min="10248" max="10498" width="11.44140625" style="42"/>
    <col min="10499" max="10502" width="15.6640625" style="42" customWidth="1"/>
    <col min="10503" max="10503" width="14.6640625" style="42" customWidth="1"/>
    <col min="10504" max="10754" width="11.44140625" style="42"/>
    <col min="10755" max="10758" width="15.6640625" style="42" customWidth="1"/>
    <col min="10759" max="10759" width="14.6640625" style="42" customWidth="1"/>
    <col min="10760" max="11010" width="11.44140625" style="42"/>
    <col min="11011" max="11014" width="15.6640625" style="42" customWidth="1"/>
    <col min="11015" max="11015" width="14.6640625" style="42" customWidth="1"/>
    <col min="11016" max="11266" width="11.44140625" style="42"/>
    <col min="11267" max="11270" width="15.6640625" style="42" customWidth="1"/>
    <col min="11271" max="11271" width="14.6640625" style="42" customWidth="1"/>
    <col min="11272" max="11522" width="11.44140625" style="42"/>
    <col min="11523" max="11526" width="15.6640625" style="42" customWidth="1"/>
    <col min="11527" max="11527" width="14.6640625" style="42" customWidth="1"/>
    <col min="11528" max="11778" width="11.44140625" style="42"/>
    <col min="11779" max="11782" width="15.6640625" style="42" customWidth="1"/>
    <col min="11783" max="11783" width="14.6640625" style="42" customWidth="1"/>
    <col min="11784" max="12034" width="11.44140625" style="42"/>
    <col min="12035" max="12038" width="15.6640625" style="42" customWidth="1"/>
    <col min="12039" max="12039" width="14.6640625" style="42" customWidth="1"/>
    <col min="12040" max="12290" width="11.44140625" style="42"/>
    <col min="12291" max="12294" width="15.6640625" style="42" customWidth="1"/>
    <col min="12295" max="12295" width="14.6640625" style="42" customWidth="1"/>
    <col min="12296" max="12546" width="11.44140625" style="42"/>
    <col min="12547" max="12550" width="15.6640625" style="42" customWidth="1"/>
    <col min="12551" max="12551" width="14.6640625" style="42" customWidth="1"/>
    <col min="12552" max="12802" width="11.44140625" style="42"/>
    <col min="12803" max="12806" width="15.6640625" style="42" customWidth="1"/>
    <col min="12807" max="12807" width="14.6640625" style="42" customWidth="1"/>
    <col min="12808" max="13058" width="11.44140625" style="42"/>
    <col min="13059" max="13062" width="15.6640625" style="42" customWidth="1"/>
    <col min="13063" max="13063" width="14.6640625" style="42" customWidth="1"/>
    <col min="13064" max="13314" width="11.44140625" style="42"/>
    <col min="13315" max="13318" width="15.6640625" style="42" customWidth="1"/>
    <col min="13319" max="13319" width="14.6640625" style="42" customWidth="1"/>
    <col min="13320" max="13570" width="11.44140625" style="42"/>
    <col min="13571" max="13574" width="15.6640625" style="42" customWidth="1"/>
    <col min="13575" max="13575" width="14.6640625" style="42" customWidth="1"/>
    <col min="13576" max="13826" width="11.44140625" style="42"/>
    <col min="13827" max="13830" width="15.6640625" style="42" customWidth="1"/>
    <col min="13831" max="13831" width="14.6640625" style="42" customWidth="1"/>
    <col min="13832" max="14082" width="11.44140625" style="42"/>
    <col min="14083" max="14086" width="15.6640625" style="42" customWidth="1"/>
    <col min="14087" max="14087" width="14.6640625" style="42" customWidth="1"/>
    <col min="14088" max="14338" width="11.44140625" style="42"/>
    <col min="14339" max="14342" width="15.6640625" style="42" customWidth="1"/>
    <col min="14343" max="14343" width="14.6640625" style="42" customWidth="1"/>
    <col min="14344" max="14594" width="11.44140625" style="42"/>
    <col min="14595" max="14598" width="15.6640625" style="42" customWidth="1"/>
    <col min="14599" max="14599" width="14.6640625" style="42" customWidth="1"/>
    <col min="14600" max="14850" width="11.44140625" style="42"/>
    <col min="14851" max="14854" width="15.6640625" style="42" customWidth="1"/>
    <col min="14855" max="14855" width="14.6640625" style="42" customWidth="1"/>
    <col min="14856" max="15106" width="11.44140625" style="42"/>
    <col min="15107" max="15110" width="15.6640625" style="42" customWidth="1"/>
    <col min="15111" max="15111" width="14.6640625" style="42" customWidth="1"/>
    <col min="15112" max="15362" width="11.44140625" style="42"/>
    <col min="15363" max="15366" width="15.6640625" style="42" customWidth="1"/>
    <col min="15367" max="15367" width="14.6640625" style="42" customWidth="1"/>
    <col min="15368" max="15618" width="11.44140625" style="42"/>
    <col min="15619" max="15622" width="15.6640625" style="42" customWidth="1"/>
    <col min="15623" max="15623" width="14.6640625" style="42" customWidth="1"/>
    <col min="15624" max="15874" width="11.44140625" style="42"/>
    <col min="15875" max="15878" width="15.6640625" style="42" customWidth="1"/>
    <col min="15879" max="15879" width="14.6640625" style="42" customWidth="1"/>
    <col min="15880" max="16130" width="11.44140625" style="42"/>
    <col min="16131" max="16134" width="15.6640625" style="42" customWidth="1"/>
    <col min="16135" max="16135" width="14.6640625" style="42" customWidth="1"/>
    <col min="16136" max="16384" width="11.44140625" style="42"/>
  </cols>
  <sheetData>
    <row r="1" spans="1:8" ht="49.95" customHeight="1">
      <c r="A1" s="81" t="s">
        <v>444</v>
      </c>
      <c r="B1" s="81"/>
      <c r="C1" s="81"/>
      <c r="D1" s="81"/>
      <c r="E1" s="81"/>
      <c r="F1" s="81"/>
      <c r="G1" s="81"/>
      <c r="H1" s="80"/>
    </row>
    <row r="21" spans="1:7">
      <c r="C21" s="139"/>
    </row>
    <row r="29" spans="1:7">
      <c r="A29" s="807"/>
    </row>
    <row r="30" spans="1:7" ht="13.8" thickBot="1"/>
    <row r="31" spans="1:7" ht="34.950000000000003" customHeight="1" thickBot="1">
      <c r="A31" s="770" t="s">
        <v>398</v>
      </c>
      <c r="B31" s="526" t="s">
        <v>445</v>
      </c>
      <c r="C31" s="526" t="s">
        <v>446</v>
      </c>
      <c r="D31" s="526" t="s">
        <v>437</v>
      </c>
      <c r="G31"/>
    </row>
    <row r="32" spans="1:7" ht="18" customHeight="1">
      <c r="A32" s="296">
        <v>2009</v>
      </c>
      <c r="B32" s="214">
        <v>111037.303</v>
      </c>
      <c r="C32" s="216">
        <v>-285706.97100000002</v>
      </c>
      <c r="D32" s="214">
        <f>B32+C32</f>
        <v>-174669.66800000001</v>
      </c>
      <c r="G32"/>
    </row>
    <row r="33" spans="1:7" ht="18" customHeight="1">
      <c r="A33" s="297">
        <v>2010</v>
      </c>
      <c r="B33" s="217">
        <v>96576.254000000001</v>
      </c>
      <c r="C33" s="218">
        <v>-242527.91</v>
      </c>
      <c r="D33" s="217">
        <f t="shared" ref="D33:D39" si="0">B33+C33</f>
        <v>-145951.65600000002</v>
      </c>
      <c r="G33"/>
    </row>
    <row r="34" spans="1:7" ht="18" customHeight="1">
      <c r="A34" s="297">
        <v>2011</v>
      </c>
      <c r="B34" s="217">
        <v>90014.588000000003</v>
      </c>
      <c r="C34" s="218">
        <v>-224438.011</v>
      </c>
      <c r="D34" s="217">
        <f t="shared" si="0"/>
        <v>-134423.42300000001</v>
      </c>
      <c r="G34"/>
    </row>
    <row r="35" spans="1:7" ht="18" customHeight="1">
      <c r="A35" s="297">
        <v>2012</v>
      </c>
      <c r="B35" s="217">
        <v>126538.98699999999</v>
      </c>
      <c r="C35" s="218">
        <v>-219516.481</v>
      </c>
      <c r="D35" s="217">
        <f t="shared" si="0"/>
        <v>-92977.494000000006</v>
      </c>
      <c r="G35"/>
    </row>
    <row r="36" spans="1:7" ht="18" customHeight="1">
      <c r="A36" s="297">
        <v>2013</v>
      </c>
      <c r="B36" s="217">
        <v>89274.188999999998</v>
      </c>
      <c r="C36" s="218">
        <v>-217318.717</v>
      </c>
      <c r="D36" s="217">
        <f t="shared" si="0"/>
        <v>-128044.52800000001</v>
      </c>
      <c r="G36"/>
    </row>
    <row r="37" spans="1:7" ht="18" customHeight="1">
      <c r="A37" s="297">
        <v>2014</v>
      </c>
      <c r="B37" s="217">
        <v>90756.111000000004</v>
      </c>
      <c r="C37" s="218">
        <v>-189377.902</v>
      </c>
      <c r="D37" s="217">
        <f t="shared" si="0"/>
        <v>-98621.790999999997</v>
      </c>
      <c r="G37"/>
    </row>
    <row r="38" spans="1:7" ht="18" customHeight="1">
      <c r="A38" s="297">
        <v>2015</v>
      </c>
      <c r="B38" s="217">
        <v>109397.39200000001</v>
      </c>
      <c r="C38" s="218">
        <v>-185305.11</v>
      </c>
      <c r="D38" s="217">
        <f t="shared" si="0"/>
        <v>-75907.717999999979</v>
      </c>
      <c r="G38"/>
    </row>
    <row r="39" spans="1:7" ht="18" customHeight="1">
      <c r="A39" s="297">
        <v>2016</v>
      </c>
      <c r="B39" s="217">
        <v>124091.908</v>
      </c>
      <c r="C39" s="218">
        <v>-193818.82199999999</v>
      </c>
      <c r="D39" s="217">
        <f t="shared" si="0"/>
        <v>-69726.91399999999</v>
      </c>
      <c r="G39"/>
    </row>
    <row r="40" spans="1:7" ht="18" customHeight="1">
      <c r="A40" s="297">
        <v>2017</v>
      </c>
      <c r="B40" s="217">
        <v>155476</v>
      </c>
      <c r="C40" s="218">
        <v>-177028</v>
      </c>
      <c r="D40" s="218">
        <f t="shared" ref="D40:D41" si="1">B40+C40</f>
        <v>-21552</v>
      </c>
      <c r="G40"/>
    </row>
    <row r="41" spans="1:7" ht="18" customHeight="1">
      <c r="A41" s="886">
        <v>2018</v>
      </c>
      <c r="B41" s="888">
        <v>177646</v>
      </c>
      <c r="C41" s="889">
        <v>-178609</v>
      </c>
      <c r="D41" s="889">
        <f t="shared" si="1"/>
        <v>-963</v>
      </c>
      <c r="G41"/>
    </row>
    <row r="42" spans="1:7" ht="18" customHeight="1">
      <c r="A42" s="297">
        <v>2019</v>
      </c>
      <c r="B42" s="217">
        <v>207449</v>
      </c>
      <c r="C42" s="218">
        <v>-167723</v>
      </c>
      <c r="D42" s="218">
        <v>39726</v>
      </c>
      <c r="G42"/>
    </row>
    <row r="43" spans="1:7" ht="18" customHeight="1" thickBot="1">
      <c r="A43" s="1057">
        <v>2020</v>
      </c>
      <c r="B43" s="1008">
        <v>218324</v>
      </c>
      <c r="C43" s="1009">
        <v>-186047</v>
      </c>
      <c r="D43" s="1009">
        <v>32277</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workbookViewId="0">
      <selection activeCell="E32" sqref="E32"/>
    </sheetView>
  </sheetViews>
  <sheetFormatPr baseColWidth="10" defaultRowHeight="13.2"/>
  <cols>
    <col min="1" max="1" width="26.5546875" style="42" customWidth="1"/>
    <col min="2" max="3" width="16.44140625" style="42" customWidth="1"/>
    <col min="4" max="4" width="2.33203125" style="42" customWidth="1"/>
    <col min="5" max="5" width="12.109375" style="42" customWidth="1"/>
    <col min="6" max="6" width="12.44140625" style="42" customWidth="1"/>
    <col min="7" max="255" width="11.44140625" style="42"/>
    <col min="256" max="256" width="10.88671875" style="42" customWidth="1"/>
    <col min="257" max="257" width="19.88671875" style="42" customWidth="1"/>
    <col min="258" max="260" width="17.6640625" style="42" customWidth="1"/>
    <col min="261" max="511" width="11.44140625" style="42"/>
    <col min="512" max="512" width="10.88671875" style="42" customWidth="1"/>
    <col min="513" max="513" width="19.88671875" style="42" customWidth="1"/>
    <col min="514" max="516" width="17.6640625" style="42" customWidth="1"/>
    <col min="517" max="767" width="11.44140625" style="42"/>
    <col min="768" max="768" width="10.88671875" style="42" customWidth="1"/>
    <col min="769" max="769" width="19.88671875" style="42" customWidth="1"/>
    <col min="770" max="772" width="17.6640625" style="42" customWidth="1"/>
    <col min="773" max="1023" width="11.44140625" style="42"/>
    <col min="1024" max="1024" width="10.88671875" style="42" customWidth="1"/>
    <col min="1025" max="1025" width="19.88671875" style="42" customWidth="1"/>
    <col min="1026" max="1028" width="17.6640625" style="42" customWidth="1"/>
    <col min="1029" max="1279" width="11.44140625" style="42"/>
    <col min="1280" max="1280" width="10.88671875" style="42" customWidth="1"/>
    <col min="1281" max="1281" width="19.88671875" style="42" customWidth="1"/>
    <col min="1282" max="1284" width="17.6640625" style="42" customWidth="1"/>
    <col min="1285" max="1535" width="11.44140625" style="42"/>
    <col min="1536" max="1536" width="10.88671875" style="42" customWidth="1"/>
    <col min="1537" max="1537" width="19.88671875" style="42" customWidth="1"/>
    <col min="1538" max="1540" width="17.6640625" style="42" customWidth="1"/>
    <col min="1541" max="1791" width="11.44140625" style="42"/>
    <col min="1792" max="1792" width="10.88671875" style="42" customWidth="1"/>
    <col min="1793" max="1793" width="19.88671875" style="42" customWidth="1"/>
    <col min="1794" max="1796" width="17.6640625" style="42" customWidth="1"/>
    <col min="1797" max="2047" width="11.44140625" style="42"/>
    <col min="2048" max="2048" width="10.88671875" style="42" customWidth="1"/>
    <col min="2049" max="2049" width="19.88671875" style="42" customWidth="1"/>
    <col min="2050" max="2052" width="17.6640625" style="42" customWidth="1"/>
    <col min="2053" max="2303" width="11.44140625" style="42"/>
    <col min="2304" max="2304" width="10.88671875" style="42" customWidth="1"/>
    <col min="2305" max="2305" width="19.88671875" style="42" customWidth="1"/>
    <col min="2306" max="2308" width="17.6640625" style="42" customWidth="1"/>
    <col min="2309" max="2559" width="11.44140625" style="42"/>
    <col min="2560" max="2560" width="10.88671875" style="42" customWidth="1"/>
    <col min="2561" max="2561" width="19.88671875" style="42" customWidth="1"/>
    <col min="2562" max="2564" width="17.6640625" style="42" customWidth="1"/>
    <col min="2565" max="2815" width="11.44140625" style="42"/>
    <col min="2816" max="2816" width="10.88671875" style="42" customWidth="1"/>
    <col min="2817" max="2817" width="19.88671875" style="42" customWidth="1"/>
    <col min="2818" max="2820" width="17.6640625" style="42" customWidth="1"/>
    <col min="2821" max="3071" width="11.44140625" style="42"/>
    <col min="3072" max="3072" width="10.88671875" style="42" customWidth="1"/>
    <col min="3073" max="3073" width="19.88671875" style="42" customWidth="1"/>
    <col min="3074" max="3076" width="17.6640625" style="42" customWidth="1"/>
    <col min="3077" max="3327" width="11.44140625" style="42"/>
    <col min="3328" max="3328" width="10.88671875" style="42" customWidth="1"/>
    <col min="3329" max="3329" width="19.88671875" style="42" customWidth="1"/>
    <col min="3330" max="3332" width="17.6640625" style="42" customWidth="1"/>
    <col min="3333" max="3583" width="11.44140625" style="42"/>
    <col min="3584" max="3584" width="10.88671875" style="42" customWidth="1"/>
    <col min="3585" max="3585" width="19.88671875" style="42" customWidth="1"/>
    <col min="3586" max="3588" width="17.6640625" style="42" customWidth="1"/>
    <col min="3589" max="3839" width="11.44140625" style="42"/>
    <col min="3840" max="3840" width="10.88671875" style="42" customWidth="1"/>
    <col min="3841" max="3841" width="19.88671875" style="42" customWidth="1"/>
    <col min="3842" max="3844" width="17.6640625" style="42" customWidth="1"/>
    <col min="3845" max="4095" width="11.44140625" style="42"/>
    <col min="4096" max="4096" width="10.88671875" style="42" customWidth="1"/>
    <col min="4097" max="4097" width="19.88671875" style="42" customWidth="1"/>
    <col min="4098" max="4100" width="17.6640625" style="42" customWidth="1"/>
    <col min="4101" max="4351" width="11.44140625" style="42"/>
    <col min="4352" max="4352" width="10.88671875" style="42" customWidth="1"/>
    <col min="4353" max="4353" width="19.88671875" style="42" customWidth="1"/>
    <col min="4354" max="4356" width="17.6640625" style="42" customWidth="1"/>
    <col min="4357" max="4607" width="11.44140625" style="42"/>
    <col min="4608" max="4608" width="10.88671875" style="42" customWidth="1"/>
    <col min="4609" max="4609" width="19.88671875" style="42" customWidth="1"/>
    <col min="4610" max="4612" width="17.6640625" style="42" customWidth="1"/>
    <col min="4613" max="4863" width="11.44140625" style="42"/>
    <col min="4864" max="4864" width="10.88671875" style="42" customWidth="1"/>
    <col min="4865" max="4865" width="19.88671875" style="42" customWidth="1"/>
    <col min="4866" max="4868" width="17.6640625" style="42" customWidth="1"/>
    <col min="4869" max="5119" width="11.44140625" style="42"/>
    <col min="5120" max="5120" width="10.88671875" style="42" customWidth="1"/>
    <col min="5121" max="5121" width="19.88671875" style="42" customWidth="1"/>
    <col min="5122" max="5124" width="17.6640625" style="42" customWidth="1"/>
    <col min="5125" max="5375" width="11.44140625" style="42"/>
    <col min="5376" max="5376" width="10.88671875" style="42" customWidth="1"/>
    <col min="5377" max="5377" width="19.88671875" style="42" customWidth="1"/>
    <col min="5378" max="5380" width="17.6640625" style="42" customWidth="1"/>
    <col min="5381" max="5631" width="11.44140625" style="42"/>
    <col min="5632" max="5632" width="10.88671875" style="42" customWidth="1"/>
    <col min="5633" max="5633" width="19.88671875" style="42" customWidth="1"/>
    <col min="5634" max="5636" width="17.6640625" style="42" customWidth="1"/>
    <col min="5637" max="5887" width="11.44140625" style="42"/>
    <col min="5888" max="5888" width="10.88671875" style="42" customWidth="1"/>
    <col min="5889" max="5889" width="19.88671875" style="42" customWidth="1"/>
    <col min="5890" max="5892" width="17.6640625" style="42" customWidth="1"/>
    <col min="5893" max="6143" width="11.44140625" style="42"/>
    <col min="6144" max="6144" width="10.88671875" style="42" customWidth="1"/>
    <col min="6145" max="6145" width="19.88671875" style="42" customWidth="1"/>
    <col min="6146" max="6148" width="17.6640625" style="42" customWidth="1"/>
    <col min="6149" max="6399" width="11.44140625" style="42"/>
    <col min="6400" max="6400" width="10.88671875" style="42" customWidth="1"/>
    <col min="6401" max="6401" width="19.88671875" style="42" customWidth="1"/>
    <col min="6402" max="6404" width="17.6640625" style="42" customWidth="1"/>
    <col min="6405" max="6655" width="11.44140625" style="42"/>
    <col min="6656" max="6656" width="10.88671875" style="42" customWidth="1"/>
    <col min="6657" max="6657" width="19.88671875" style="42" customWidth="1"/>
    <col min="6658" max="6660" width="17.6640625" style="42" customWidth="1"/>
    <col min="6661" max="6911" width="11.44140625" style="42"/>
    <col min="6912" max="6912" width="10.88671875" style="42" customWidth="1"/>
    <col min="6913" max="6913" width="19.88671875" style="42" customWidth="1"/>
    <col min="6914" max="6916" width="17.6640625" style="42" customWidth="1"/>
    <col min="6917" max="7167" width="11.44140625" style="42"/>
    <col min="7168" max="7168" width="10.88671875" style="42" customWidth="1"/>
    <col min="7169" max="7169" width="19.88671875" style="42" customWidth="1"/>
    <col min="7170" max="7172" width="17.6640625" style="42" customWidth="1"/>
    <col min="7173" max="7423" width="11.44140625" style="42"/>
    <col min="7424" max="7424" width="10.88671875" style="42" customWidth="1"/>
    <col min="7425" max="7425" width="19.88671875" style="42" customWidth="1"/>
    <col min="7426" max="7428" width="17.6640625" style="42" customWidth="1"/>
    <col min="7429" max="7679" width="11.44140625" style="42"/>
    <col min="7680" max="7680" width="10.88671875" style="42" customWidth="1"/>
    <col min="7681" max="7681" width="19.88671875" style="42" customWidth="1"/>
    <col min="7682" max="7684" width="17.6640625" style="42" customWidth="1"/>
    <col min="7685" max="7935" width="11.44140625" style="42"/>
    <col min="7936" max="7936" width="10.88671875" style="42" customWidth="1"/>
    <col min="7937" max="7937" width="19.88671875" style="42" customWidth="1"/>
    <col min="7938" max="7940" width="17.6640625" style="42" customWidth="1"/>
    <col min="7941" max="8191" width="11.44140625" style="42"/>
    <col min="8192" max="8192" width="10.88671875" style="42" customWidth="1"/>
    <col min="8193" max="8193" width="19.88671875" style="42" customWidth="1"/>
    <col min="8194" max="8196" width="17.6640625" style="42" customWidth="1"/>
    <col min="8197" max="8447" width="11.44140625" style="42"/>
    <col min="8448" max="8448" width="10.88671875" style="42" customWidth="1"/>
    <col min="8449" max="8449" width="19.88671875" style="42" customWidth="1"/>
    <col min="8450" max="8452" width="17.6640625" style="42" customWidth="1"/>
    <col min="8453" max="8703" width="11.44140625" style="42"/>
    <col min="8704" max="8704" width="10.88671875" style="42" customWidth="1"/>
    <col min="8705" max="8705" width="19.88671875" style="42" customWidth="1"/>
    <col min="8706" max="8708" width="17.6640625" style="42" customWidth="1"/>
    <col min="8709" max="8959" width="11.44140625" style="42"/>
    <col min="8960" max="8960" width="10.88671875" style="42" customWidth="1"/>
    <col min="8961" max="8961" width="19.88671875" style="42" customWidth="1"/>
    <col min="8962" max="8964" width="17.6640625" style="42" customWidth="1"/>
    <col min="8965" max="9215" width="11.44140625" style="42"/>
    <col min="9216" max="9216" width="10.88671875" style="42" customWidth="1"/>
    <col min="9217" max="9217" width="19.88671875" style="42" customWidth="1"/>
    <col min="9218" max="9220" width="17.6640625" style="42" customWidth="1"/>
    <col min="9221" max="9471" width="11.44140625" style="42"/>
    <col min="9472" max="9472" width="10.88671875" style="42" customWidth="1"/>
    <col min="9473" max="9473" width="19.88671875" style="42" customWidth="1"/>
    <col min="9474" max="9476" width="17.6640625" style="42" customWidth="1"/>
    <col min="9477" max="9727" width="11.44140625" style="42"/>
    <col min="9728" max="9728" width="10.88671875" style="42" customWidth="1"/>
    <col min="9729" max="9729" width="19.88671875" style="42" customWidth="1"/>
    <col min="9730" max="9732" width="17.6640625" style="42" customWidth="1"/>
    <col min="9733" max="9983" width="11.44140625" style="42"/>
    <col min="9984" max="9984" width="10.88671875" style="42" customWidth="1"/>
    <col min="9985" max="9985" width="19.88671875" style="42" customWidth="1"/>
    <col min="9986" max="9988" width="17.6640625" style="42" customWidth="1"/>
    <col min="9989" max="10239" width="11.44140625" style="42"/>
    <col min="10240" max="10240" width="10.88671875" style="42" customWidth="1"/>
    <col min="10241" max="10241" width="19.88671875" style="42" customWidth="1"/>
    <col min="10242" max="10244" width="17.6640625" style="42" customWidth="1"/>
    <col min="10245" max="10495" width="11.44140625" style="42"/>
    <col min="10496" max="10496" width="10.88671875" style="42" customWidth="1"/>
    <col min="10497" max="10497" width="19.88671875" style="42" customWidth="1"/>
    <col min="10498" max="10500" width="17.6640625" style="42" customWidth="1"/>
    <col min="10501" max="10751" width="11.44140625" style="42"/>
    <col min="10752" max="10752" width="10.88671875" style="42" customWidth="1"/>
    <col min="10753" max="10753" width="19.88671875" style="42" customWidth="1"/>
    <col min="10754" max="10756" width="17.6640625" style="42" customWidth="1"/>
    <col min="10757" max="11007" width="11.44140625" style="42"/>
    <col min="11008" max="11008" width="10.88671875" style="42" customWidth="1"/>
    <col min="11009" max="11009" width="19.88671875" style="42" customWidth="1"/>
    <col min="11010" max="11012" width="17.6640625" style="42" customWidth="1"/>
    <col min="11013" max="11263" width="11.44140625" style="42"/>
    <col min="11264" max="11264" width="10.88671875" style="42" customWidth="1"/>
    <col min="11265" max="11265" width="19.88671875" style="42" customWidth="1"/>
    <col min="11266" max="11268" width="17.6640625" style="42" customWidth="1"/>
    <col min="11269" max="11519" width="11.44140625" style="42"/>
    <col min="11520" max="11520" width="10.88671875" style="42" customWidth="1"/>
    <col min="11521" max="11521" width="19.88671875" style="42" customWidth="1"/>
    <col min="11522" max="11524" width="17.6640625" style="42" customWidth="1"/>
    <col min="11525" max="11775" width="11.44140625" style="42"/>
    <col min="11776" max="11776" width="10.88671875" style="42" customWidth="1"/>
    <col min="11777" max="11777" width="19.88671875" style="42" customWidth="1"/>
    <col min="11778" max="11780" width="17.6640625" style="42" customWidth="1"/>
    <col min="11781" max="12031" width="11.44140625" style="42"/>
    <col min="12032" max="12032" width="10.88671875" style="42" customWidth="1"/>
    <col min="12033" max="12033" width="19.88671875" style="42" customWidth="1"/>
    <col min="12034" max="12036" width="17.6640625" style="42" customWidth="1"/>
    <col min="12037" max="12287" width="11.44140625" style="42"/>
    <col min="12288" max="12288" width="10.88671875" style="42" customWidth="1"/>
    <col min="12289" max="12289" width="19.88671875" style="42" customWidth="1"/>
    <col min="12290" max="12292" width="17.6640625" style="42" customWidth="1"/>
    <col min="12293" max="12543" width="11.44140625" style="42"/>
    <col min="12544" max="12544" width="10.88671875" style="42" customWidth="1"/>
    <col min="12545" max="12545" width="19.88671875" style="42" customWidth="1"/>
    <col min="12546" max="12548" width="17.6640625" style="42" customWidth="1"/>
    <col min="12549" max="12799" width="11.44140625" style="42"/>
    <col min="12800" max="12800" width="10.88671875" style="42" customWidth="1"/>
    <col min="12801" max="12801" width="19.88671875" style="42" customWidth="1"/>
    <col min="12802" max="12804" width="17.6640625" style="42" customWidth="1"/>
    <col min="12805" max="13055" width="11.44140625" style="42"/>
    <col min="13056" max="13056" width="10.88671875" style="42" customWidth="1"/>
    <col min="13057" max="13057" width="19.88671875" style="42" customWidth="1"/>
    <col min="13058" max="13060" width="17.6640625" style="42" customWidth="1"/>
    <col min="13061" max="13311" width="11.44140625" style="42"/>
    <col min="13312" max="13312" width="10.88671875" style="42" customWidth="1"/>
    <col min="13313" max="13313" width="19.88671875" style="42" customWidth="1"/>
    <col min="13314" max="13316" width="17.6640625" style="42" customWidth="1"/>
    <col min="13317" max="13567" width="11.44140625" style="42"/>
    <col min="13568" max="13568" width="10.88671875" style="42" customWidth="1"/>
    <col min="13569" max="13569" width="19.88671875" style="42" customWidth="1"/>
    <col min="13570" max="13572" width="17.6640625" style="42" customWidth="1"/>
    <col min="13573" max="13823" width="11.44140625" style="42"/>
    <col min="13824" max="13824" width="10.88671875" style="42" customWidth="1"/>
    <col min="13825" max="13825" width="19.88671875" style="42" customWidth="1"/>
    <col min="13826" max="13828" width="17.6640625" style="42" customWidth="1"/>
    <col min="13829" max="14079" width="11.44140625" style="42"/>
    <col min="14080" max="14080" width="10.88671875" style="42" customWidth="1"/>
    <col min="14081" max="14081" width="19.88671875" style="42" customWidth="1"/>
    <col min="14082" max="14084" width="17.6640625" style="42" customWidth="1"/>
    <col min="14085" max="14335" width="11.44140625" style="42"/>
    <col min="14336" max="14336" width="10.88671875" style="42" customWidth="1"/>
    <col min="14337" max="14337" width="19.88671875" style="42" customWidth="1"/>
    <col min="14338" max="14340" width="17.6640625" style="42" customWidth="1"/>
    <col min="14341" max="14591" width="11.44140625" style="42"/>
    <col min="14592" max="14592" width="10.88671875" style="42" customWidth="1"/>
    <col min="14593" max="14593" width="19.88671875" style="42" customWidth="1"/>
    <col min="14594" max="14596" width="17.6640625" style="42" customWidth="1"/>
    <col min="14597" max="14847" width="11.44140625" style="42"/>
    <col min="14848" max="14848" width="10.88671875" style="42" customWidth="1"/>
    <col min="14849" max="14849" width="19.88671875" style="42" customWidth="1"/>
    <col min="14850" max="14852" width="17.6640625" style="42" customWidth="1"/>
    <col min="14853" max="15103" width="11.44140625" style="42"/>
    <col min="15104" max="15104" width="10.88671875" style="42" customWidth="1"/>
    <col min="15105" max="15105" width="19.88671875" style="42" customWidth="1"/>
    <col min="15106" max="15108" width="17.6640625" style="42" customWidth="1"/>
    <col min="15109" max="15359" width="11.44140625" style="42"/>
    <col min="15360" max="15360" width="10.88671875" style="42" customWidth="1"/>
    <col min="15361" max="15361" width="19.88671875" style="42" customWidth="1"/>
    <col min="15362" max="15364" width="17.6640625" style="42" customWidth="1"/>
    <col min="15365" max="15615" width="11.44140625" style="42"/>
    <col min="15616" max="15616" width="10.88671875" style="42" customWidth="1"/>
    <col min="15617" max="15617" width="19.88671875" style="42" customWidth="1"/>
    <col min="15618" max="15620" width="17.6640625" style="42" customWidth="1"/>
    <col min="15621" max="15871" width="11.44140625" style="42"/>
    <col min="15872" max="15872" width="10.88671875" style="42" customWidth="1"/>
    <col min="15873" max="15873" width="19.88671875" style="42" customWidth="1"/>
    <col min="15874" max="15876" width="17.6640625" style="42" customWidth="1"/>
    <col min="15877" max="16127" width="11.44140625" style="42"/>
    <col min="16128" max="16128" width="10.88671875" style="42" customWidth="1"/>
    <col min="16129" max="16129" width="19.88671875" style="42" customWidth="1"/>
    <col min="16130" max="16132" width="17.6640625" style="42" customWidth="1"/>
    <col min="16133" max="16384" width="11.44140625" style="42"/>
  </cols>
  <sheetData>
    <row r="1" spans="1:7" ht="59.4" customHeight="1" thickBot="1">
      <c r="A1" s="81" t="s">
        <v>447</v>
      </c>
      <c r="B1" s="81"/>
      <c r="C1" s="81"/>
      <c r="D1" s="81"/>
      <c r="E1" s="81"/>
      <c r="F1" s="80"/>
      <c r="G1" s="80"/>
    </row>
    <row r="2" spans="1:7" ht="14.4" thickBot="1">
      <c r="E2" s="1155" t="s">
        <v>2</v>
      </c>
      <c r="F2" s="1155"/>
    </row>
    <row r="3" spans="1:7" ht="34.950000000000003" customHeight="1" thickBot="1">
      <c r="A3" s="140"/>
      <c r="B3" s="526" t="s">
        <v>411</v>
      </c>
      <c r="C3" s="751" t="s">
        <v>412</v>
      </c>
      <c r="E3" s="531" t="s">
        <v>50</v>
      </c>
      <c r="F3" s="545" t="s">
        <v>6</v>
      </c>
    </row>
    <row r="4" spans="1:7" ht="19.95" customHeight="1">
      <c r="A4" s="543" t="s">
        <v>422</v>
      </c>
      <c r="B4" s="228">
        <v>7334</v>
      </c>
      <c r="C4" s="228">
        <v>7663</v>
      </c>
      <c r="E4" s="546">
        <f>C4-B4</f>
        <v>329</v>
      </c>
      <c r="F4" s="771">
        <f>C4/B4-1</f>
        <v>4.4859558221979734E-2</v>
      </c>
    </row>
    <row r="5" spans="1:7" ht="19.95" customHeight="1" thickBot="1">
      <c r="A5" s="544" t="s">
        <v>448</v>
      </c>
      <c r="B5" s="229">
        <v>38421.385000000002</v>
      </c>
      <c r="C5" s="229">
        <v>41772.18</v>
      </c>
      <c r="E5" s="547">
        <f>C5-B5</f>
        <v>3350.7949999999983</v>
      </c>
      <c r="F5" s="772">
        <f>C5/B5-1</f>
        <v>8.7211718161643415E-2</v>
      </c>
    </row>
    <row r="8" spans="1:7">
      <c r="A8" s="82"/>
    </row>
  </sheetData>
  <mergeCells count="1">
    <mergeCell ref="E2:F2"/>
  </mergeCells>
  <printOptions horizontalCentered="1"/>
  <pageMargins left="0" right="0" top="0.35433070866141736" bottom="0.31496062992125984" header="0" footer="0.19685039370078741"/>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workbookViewId="0">
      <selection activeCell="E32" sqref="E32"/>
    </sheetView>
  </sheetViews>
  <sheetFormatPr baseColWidth="10" defaultRowHeight="13.2"/>
  <cols>
    <col min="1" max="1" width="37.88671875" style="42" customWidth="1"/>
    <col min="2" max="2" width="15.88671875" style="42" customWidth="1"/>
    <col min="3" max="251" width="11.44140625" style="42"/>
    <col min="252" max="252" width="10.88671875" style="42" customWidth="1"/>
    <col min="253" max="253" width="19.88671875" style="42" customWidth="1"/>
    <col min="254" max="256" width="17.6640625" style="42" customWidth="1"/>
    <col min="257" max="507" width="11.44140625" style="42"/>
    <col min="508" max="508" width="10.88671875" style="42" customWidth="1"/>
    <col min="509" max="509" width="19.88671875" style="42" customWidth="1"/>
    <col min="510" max="512" width="17.6640625" style="42" customWidth="1"/>
    <col min="513" max="763" width="11.44140625" style="42"/>
    <col min="764" max="764" width="10.88671875" style="42" customWidth="1"/>
    <col min="765" max="765" width="19.88671875" style="42" customWidth="1"/>
    <col min="766" max="768" width="17.6640625" style="42" customWidth="1"/>
    <col min="769" max="1019" width="11.44140625" style="42"/>
    <col min="1020" max="1020" width="10.88671875" style="42" customWidth="1"/>
    <col min="1021" max="1021" width="19.88671875" style="42" customWidth="1"/>
    <col min="1022" max="1024" width="17.6640625" style="42" customWidth="1"/>
    <col min="1025" max="1275" width="11.44140625" style="42"/>
    <col min="1276" max="1276" width="10.88671875" style="42" customWidth="1"/>
    <col min="1277" max="1277" width="19.88671875" style="42" customWidth="1"/>
    <col min="1278" max="1280" width="17.6640625" style="42" customWidth="1"/>
    <col min="1281" max="1531" width="11.44140625" style="42"/>
    <col min="1532" max="1532" width="10.88671875" style="42" customWidth="1"/>
    <col min="1533" max="1533" width="19.88671875" style="42" customWidth="1"/>
    <col min="1534" max="1536" width="17.6640625" style="42" customWidth="1"/>
    <col min="1537" max="1787" width="11.44140625" style="42"/>
    <col min="1788" max="1788" width="10.88671875" style="42" customWidth="1"/>
    <col min="1789" max="1789" width="19.88671875" style="42" customWidth="1"/>
    <col min="1790" max="1792" width="17.6640625" style="42" customWidth="1"/>
    <col min="1793" max="2043" width="11.44140625" style="42"/>
    <col min="2044" max="2044" width="10.88671875" style="42" customWidth="1"/>
    <col min="2045" max="2045" width="19.88671875" style="42" customWidth="1"/>
    <col min="2046" max="2048" width="17.6640625" style="42" customWidth="1"/>
    <col min="2049" max="2299" width="11.44140625" style="42"/>
    <col min="2300" max="2300" width="10.88671875" style="42" customWidth="1"/>
    <col min="2301" max="2301" width="19.88671875" style="42" customWidth="1"/>
    <col min="2302" max="2304" width="17.6640625" style="42" customWidth="1"/>
    <col min="2305" max="2555" width="11.44140625" style="42"/>
    <col min="2556" max="2556" width="10.88671875" style="42" customWidth="1"/>
    <col min="2557" max="2557" width="19.88671875" style="42" customWidth="1"/>
    <col min="2558" max="2560" width="17.6640625" style="42" customWidth="1"/>
    <col min="2561" max="2811" width="11.44140625" style="42"/>
    <col min="2812" max="2812" width="10.88671875" style="42" customWidth="1"/>
    <col min="2813" max="2813" width="19.88671875" style="42" customWidth="1"/>
    <col min="2814" max="2816" width="17.6640625" style="42" customWidth="1"/>
    <col min="2817" max="3067" width="11.44140625" style="42"/>
    <col min="3068" max="3068" width="10.88671875" style="42" customWidth="1"/>
    <col min="3069" max="3069" width="19.88671875" style="42" customWidth="1"/>
    <col min="3070" max="3072" width="17.6640625" style="42" customWidth="1"/>
    <col min="3073" max="3323" width="11.44140625" style="42"/>
    <col min="3324" max="3324" width="10.88671875" style="42" customWidth="1"/>
    <col min="3325" max="3325" width="19.88671875" style="42" customWidth="1"/>
    <col min="3326" max="3328" width="17.6640625" style="42" customWidth="1"/>
    <col min="3329" max="3579" width="11.44140625" style="42"/>
    <col min="3580" max="3580" width="10.88671875" style="42" customWidth="1"/>
    <col min="3581" max="3581" width="19.88671875" style="42" customWidth="1"/>
    <col min="3582" max="3584" width="17.6640625" style="42" customWidth="1"/>
    <col min="3585" max="3835" width="11.44140625" style="42"/>
    <col min="3836" max="3836" width="10.88671875" style="42" customWidth="1"/>
    <col min="3837" max="3837" width="19.88671875" style="42" customWidth="1"/>
    <col min="3838" max="3840" width="17.6640625" style="42" customWidth="1"/>
    <col min="3841" max="4091" width="11.44140625" style="42"/>
    <col min="4092" max="4092" width="10.88671875" style="42" customWidth="1"/>
    <col min="4093" max="4093" width="19.88671875" style="42" customWidth="1"/>
    <col min="4094" max="4096" width="17.6640625" style="42" customWidth="1"/>
    <col min="4097" max="4347" width="11.44140625" style="42"/>
    <col min="4348" max="4348" width="10.88671875" style="42" customWidth="1"/>
    <col min="4349" max="4349" width="19.88671875" style="42" customWidth="1"/>
    <col min="4350" max="4352" width="17.6640625" style="42" customWidth="1"/>
    <col min="4353" max="4603" width="11.44140625" style="42"/>
    <col min="4604" max="4604" width="10.88671875" style="42" customWidth="1"/>
    <col min="4605" max="4605" width="19.88671875" style="42" customWidth="1"/>
    <col min="4606" max="4608" width="17.6640625" style="42" customWidth="1"/>
    <col min="4609" max="4859" width="11.44140625" style="42"/>
    <col min="4860" max="4860" width="10.88671875" style="42" customWidth="1"/>
    <col min="4861" max="4861" width="19.88671875" style="42" customWidth="1"/>
    <col min="4862" max="4864" width="17.6640625" style="42" customWidth="1"/>
    <col min="4865" max="5115" width="11.44140625" style="42"/>
    <col min="5116" max="5116" width="10.88671875" style="42" customWidth="1"/>
    <col min="5117" max="5117" width="19.88671875" style="42" customWidth="1"/>
    <col min="5118" max="5120" width="17.6640625" style="42" customWidth="1"/>
    <col min="5121" max="5371" width="11.44140625" style="42"/>
    <col min="5372" max="5372" width="10.88671875" style="42" customWidth="1"/>
    <col min="5373" max="5373" width="19.88671875" style="42" customWidth="1"/>
    <col min="5374" max="5376" width="17.6640625" style="42" customWidth="1"/>
    <col min="5377" max="5627" width="11.44140625" style="42"/>
    <col min="5628" max="5628" width="10.88671875" style="42" customWidth="1"/>
    <col min="5629" max="5629" width="19.88671875" style="42" customWidth="1"/>
    <col min="5630" max="5632" width="17.6640625" style="42" customWidth="1"/>
    <col min="5633" max="5883" width="11.44140625" style="42"/>
    <col min="5884" max="5884" width="10.88671875" style="42" customWidth="1"/>
    <col min="5885" max="5885" width="19.88671875" style="42" customWidth="1"/>
    <col min="5886" max="5888" width="17.6640625" style="42" customWidth="1"/>
    <col min="5889" max="6139" width="11.44140625" style="42"/>
    <col min="6140" max="6140" width="10.88671875" style="42" customWidth="1"/>
    <col min="6141" max="6141" width="19.88671875" style="42" customWidth="1"/>
    <col min="6142" max="6144" width="17.6640625" style="42" customWidth="1"/>
    <col min="6145" max="6395" width="11.44140625" style="42"/>
    <col min="6396" max="6396" width="10.88671875" style="42" customWidth="1"/>
    <col min="6397" max="6397" width="19.88671875" style="42" customWidth="1"/>
    <col min="6398" max="6400" width="17.6640625" style="42" customWidth="1"/>
    <col min="6401" max="6651" width="11.44140625" style="42"/>
    <col min="6652" max="6652" width="10.88671875" style="42" customWidth="1"/>
    <col min="6653" max="6653" width="19.88671875" style="42" customWidth="1"/>
    <col min="6654" max="6656" width="17.6640625" style="42" customWidth="1"/>
    <col min="6657" max="6907" width="11.44140625" style="42"/>
    <col min="6908" max="6908" width="10.88671875" style="42" customWidth="1"/>
    <col min="6909" max="6909" width="19.88671875" style="42" customWidth="1"/>
    <col min="6910" max="6912" width="17.6640625" style="42" customWidth="1"/>
    <col min="6913" max="7163" width="11.44140625" style="42"/>
    <col min="7164" max="7164" width="10.88671875" style="42" customWidth="1"/>
    <col min="7165" max="7165" width="19.88671875" style="42" customWidth="1"/>
    <col min="7166" max="7168" width="17.6640625" style="42" customWidth="1"/>
    <col min="7169" max="7419" width="11.44140625" style="42"/>
    <col min="7420" max="7420" width="10.88671875" style="42" customWidth="1"/>
    <col min="7421" max="7421" width="19.88671875" style="42" customWidth="1"/>
    <col min="7422" max="7424" width="17.6640625" style="42" customWidth="1"/>
    <col min="7425" max="7675" width="11.44140625" style="42"/>
    <col min="7676" max="7676" width="10.88671875" style="42" customWidth="1"/>
    <col min="7677" max="7677" width="19.88671875" style="42" customWidth="1"/>
    <col min="7678" max="7680" width="17.6640625" style="42" customWidth="1"/>
    <col min="7681" max="7931" width="11.44140625" style="42"/>
    <col min="7932" max="7932" width="10.88671875" style="42" customWidth="1"/>
    <col min="7933" max="7933" width="19.88671875" style="42" customWidth="1"/>
    <col min="7934" max="7936" width="17.6640625" style="42" customWidth="1"/>
    <col min="7937" max="8187" width="11.44140625" style="42"/>
    <col min="8188" max="8188" width="10.88671875" style="42" customWidth="1"/>
    <col min="8189" max="8189" width="19.88671875" style="42" customWidth="1"/>
    <col min="8190" max="8192" width="17.6640625" style="42" customWidth="1"/>
    <col min="8193" max="8443" width="11.44140625" style="42"/>
    <col min="8444" max="8444" width="10.88671875" style="42" customWidth="1"/>
    <col min="8445" max="8445" width="19.88671875" style="42" customWidth="1"/>
    <col min="8446" max="8448" width="17.6640625" style="42" customWidth="1"/>
    <col min="8449" max="8699" width="11.44140625" style="42"/>
    <col min="8700" max="8700" width="10.88671875" style="42" customWidth="1"/>
    <col min="8701" max="8701" width="19.88671875" style="42" customWidth="1"/>
    <col min="8702" max="8704" width="17.6640625" style="42" customWidth="1"/>
    <col min="8705" max="8955" width="11.44140625" style="42"/>
    <col min="8956" max="8956" width="10.88671875" style="42" customWidth="1"/>
    <col min="8957" max="8957" width="19.88671875" style="42" customWidth="1"/>
    <col min="8958" max="8960" width="17.6640625" style="42" customWidth="1"/>
    <col min="8961" max="9211" width="11.44140625" style="42"/>
    <col min="9212" max="9212" width="10.88671875" style="42" customWidth="1"/>
    <col min="9213" max="9213" width="19.88671875" style="42" customWidth="1"/>
    <col min="9214" max="9216" width="17.6640625" style="42" customWidth="1"/>
    <col min="9217" max="9467" width="11.44140625" style="42"/>
    <col min="9468" max="9468" width="10.88671875" style="42" customWidth="1"/>
    <col min="9469" max="9469" width="19.88671875" style="42" customWidth="1"/>
    <col min="9470" max="9472" width="17.6640625" style="42" customWidth="1"/>
    <col min="9473" max="9723" width="11.44140625" style="42"/>
    <col min="9724" max="9724" width="10.88671875" style="42" customWidth="1"/>
    <col min="9725" max="9725" width="19.88671875" style="42" customWidth="1"/>
    <col min="9726" max="9728" width="17.6640625" style="42" customWidth="1"/>
    <col min="9729" max="9979" width="11.44140625" style="42"/>
    <col min="9980" max="9980" width="10.88671875" style="42" customWidth="1"/>
    <col min="9981" max="9981" width="19.88671875" style="42" customWidth="1"/>
    <col min="9982" max="9984" width="17.6640625" style="42" customWidth="1"/>
    <col min="9985" max="10235" width="11.44140625" style="42"/>
    <col min="10236" max="10236" width="10.88671875" style="42" customWidth="1"/>
    <col min="10237" max="10237" width="19.88671875" style="42" customWidth="1"/>
    <col min="10238" max="10240" width="17.6640625" style="42" customWidth="1"/>
    <col min="10241" max="10491" width="11.44140625" style="42"/>
    <col min="10492" max="10492" width="10.88671875" style="42" customWidth="1"/>
    <col min="10493" max="10493" width="19.88671875" style="42" customWidth="1"/>
    <col min="10494" max="10496" width="17.6640625" style="42" customWidth="1"/>
    <col min="10497" max="10747" width="11.44140625" style="42"/>
    <col min="10748" max="10748" width="10.88671875" style="42" customWidth="1"/>
    <col min="10749" max="10749" width="19.88671875" style="42" customWidth="1"/>
    <col min="10750" max="10752" width="17.6640625" style="42" customWidth="1"/>
    <col min="10753" max="11003" width="11.44140625" style="42"/>
    <col min="11004" max="11004" width="10.88671875" style="42" customWidth="1"/>
    <col min="11005" max="11005" width="19.88671875" style="42" customWidth="1"/>
    <col min="11006" max="11008" width="17.6640625" style="42" customWidth="1"/>
    <col min="11009" max="11259" width="11.44140625" style="42"/>
    <col min="11260" max="11260" width="10.88671875" style="42" customWidth="1"/>
    <col min="11261" max="11261" width="19.88671875" style="42" customWidth="1"/>
    <col min="11262" max="11264" width="17.6640625" style="42" customWidth="1"/>
    <col min="11265" max="11515" width="11.44140625" style="42"/>
    <col min="11516" max="11516" width="10.88671875" style="42" customWidth="1"/>
    <col min="11517" max="11517" width="19.88671875" style="42" customWidth="1"/>
    <col min="11518" max="11520" width="17.6640625" style="42" customWidth="1"/>
    <col min="11521" max="11771" width="11.44140625" style="42"/>
    <col min="11772" max="11772" width="10.88671875" style="42" customWidth="1"/>
    <col min="11773" max="11773" width="19.88671875" style="42" customWidth="1"/>
    <col min="11774" max="11776" width="17.6640625" style="42" customWidth="1"/>
    <col min="11777" max="12027" width="11.44140625" style="42"/>
    <col min="12028" max="12028" width="10.88671875" style="42" customWidth="1"/>
    <col min="12029" max="12029" width="19.88671875" style="42" customWidth="1"/>
    <col min="12030" max="12032" width="17.6640625" style="42" customWidth="1"/>
    <col min="12033" max="12283" width="11.44140625" style="42"/>
    <col min="12284" max="12284" width="10.88671875" style="42" customWidth="1"/>
    <col min="12285" max="12285" width="19.88671875" style="42" customWidth="1"/>
    <col min="12286" max="12288" width="17.6640625" style="42" customWidth="1"/>
    <col min="12289" max="12539" width="11.44140625" style="42"/>
    <col min="12540" max="12540" width="10.88671875" style="42" customWidth="1"/>
    <col min="12541" max="12541" width="19.88671875" style="42" customWidth="1"/>
    <col min="12542" max="12544" width="17.6640625" style="42" customWidth="1"/>
    <col min="12545" max="12795" width="11.44140625" style="42"/>
    <col min="12796" max="12796" width="10.88671875" style="42" customWidth="1"/>
    <col min="12797" max="12797" width="19.88671875" style="42" customWidth="1"/>
    <col min="12798" max="12800" width="17.6640625" style="42" customWidth="1"/>
    <col min="12801" max="13051" width="11.44140625" style="42"/>
    <col min="13052" max="13052" width="10.88671875" style="42" customWidth="1"/>
    <col min="13053" max="13053" width="19.88671875" style="42" customWidth="1"/>
    <col min="13054" max="13056" width="17.6640625" style="42" customWidth="1"/>
    <col min="13057" max="13307" width="11.44140625" style="42"/>
    <col min="13308" max="13308" width="10.88671875" style="42" customWidth="1"/>
    <col min="13309" max="13309" width="19.88671875" style="42" customWidth="1"/>
    <col min="13310" max="13312" width="17.6640625" style="42" customWidth="1"/>
    <col min="13313" max="13563" width="11.44140625" style="42"/>
    <col min="13564" max="13564" width="10.88671875" style="42" customWidth="1"/>
    <col min="13565" max="13565" width="19.88671875" style="42" customWidth="1"/>
    <col min="13566" max="13568" width="17.6640625" style="42" customWidth="1"/>
    <col min="13569" max="13819" width="11.44140625" style="42"/>
    <col min="13820" max="13820" width="10.88671875" style="42" customWidth="1"/>
    <col min="13821" max="13821" width="19.88671875" style="42" customWidth="1"/>
    <col min="13822" max="13824" width="17.6640625" style="42" customWidth="1"/>
    <col min="13825" max="14075" width="11.44140625" style="42"/>
    <col min="14076" max="14076" width="10.88671875" style="42" customWidth="1"/>
    <col min="14077" max="14077" width="19.88671875" style="42" customWidth="1"/>
    <col min="14078" max="14080" width="17.6640625" style="42" customWidth="1"/>
    <col min="14081" max="14331" width="11.44140625" style="42"/>
    <col min="14332" max="14332" width="10.88671875" style="42" customWidth="1"/>
    <col min="14333" max="14333" width="19.88671875" style="42" customWidth="1"/>
    <col min="14334" max="14336" width="17.6640625" style="42" customWidth="1"/>
    <col min="14337" max="14587" width="11.44140625" style="42"/>
    <col min="14588" max="14588" width="10.88671875" style="42" customWidth="1"/>
    <col min="14589" max="14589" width="19.88671875" style="42" customWidth="1"/>
    <col min="14590" max="14592" width="17.6640625" style="42" customWidth="1"/>
    <col min="14593" max="14843" width="11.44140625" style="42"/>
    <col min="14844" max="14844" width="10.88671875" style="42" customWidth="1"/>
    <col min="14845" max="14845" width="19.88671875" style="42" customWidth="1"/>
    <col min="14846" max="14848" width="17.6640625" style="42" customWidth="1"/>
    <col min="14849" max="15099" width="11.44140625" style="42"/>
    <col min="15100" max="15100" width="10.88671875" style="42" customWidth="1"/>
    <col min="15101" max="15101" width="19.88671875" style="42" customWidth="1"/>
    <col min="15102" max="15104" width="17.6640625" style="42" customWidth="1"/>
    <col min="15105" max="15355" width="11.44140625" style="42"/>
    <col min="15356" max="15356" width="10.88671875" style="42" customWidth="1"/>
    <col min="15357" max="15357" width="19.88671875" style="42" customWidth="1"/>
    <col min="15358" max="15360" width="17.6640625" style="42" customWidth="1"/>
    <col min="15361" max="15611" width="11.44140625" style="42"/>
    <col min="15612" max="15612" width="10.88671875" style="42" customWidth="1"/>
    <col min="15613" max="15613" width="19.88671875" style="42" customWidth="1"/>
    <col min="15614" max="15616" width="17.6640625" style="42" customWidth="1"/>
    <col min="15617" max="15867" width="11.44140625" style="42"/>
    <col min="15868" max="15868" width="10.88671875" style="42" customWidth="1"/>
    <col min="15869" max="15869" width="19.88671875" style="42" customWidth="1"/>
    <col min="15870" max="15872" width="17.6640625" style="42" customWidth="1"/>
    <col min="15873" max="16123" width="11.44140625" style="42"/>
    <col min="16124" max="16124" width="10.88671875" style="42" customWidth="1"/>
    <col min="16125" max="16125" width="19.88671875" style="42" customWidth="1"/>
    <col min="16126" max="16128" width="17.6640625" style="42" customWidth="1"/>
    <col min="16129" max="16384" width="11.44140625" style="42"/>
  </cols>
  <sheetData>
    <row r="1" spans="1:3" ht="59.4" customHeight="1">
      <c r="A1" s="81" t="s">
        <v>449</v>
      </c>
      <c r="B1" s="81"/>
      <c r="C1" s="80"/>
    </row>
    <row r="2" spans="1:3" ht="13.8" thickBot="1"/>
    <row r="3" spans="1:3" ht="34.950000000000003" customHeight="1" thickBot="1">
      <c r="A3" s="140"/>
      <c r="B3" s="526">
        <v>2020</v>
      </c>
    </row>
    <row r="4" spans="1:3" ht="19.95" customHeight="1">
      <c r="A4" s="200" t="s">
        <v>450</v>
      </c>
      <c r="B4" s="228">
        <v>20362</v>
      </c>
    </row>
    <row r="5" spans="1:3" ht="19.95" customHeight="1" thickBot="1">
      <c r="A5" s="205" t="s">
        <v>451</v>
      </c>
      <c r="B5" s="1080">
        <v>24220</v>
      </c>
    </row>
    <row r="8" spans="1:3">
      <c r="A8" s="82"/>
    </row>
  </sheetData>
  <printOptions horizontalCentered="1"/>
  <pageMargins left="0" right="0" top="0.35433070866141736" bottom="0.31496062992125984" header="0" footer="0.19685039370078741"/>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election activeCell="E32" sqref="E32"/>
    </sheetView>
  </sheetViews>
  <sheetFormatPr baseColWidth="10" defaultRowHeight="13.2"/>
  <cols>
    <col min="1" max="1" width="41.109375" style="42" customWidth="1"/>
    <col min="2" max="2" width="12.6640625" style="42" customWidth="1"/>
    <col min="3" max="3" width="11.33203125" style="42" customWidth="1"/>
    <col min="4" max="4" width="2.33203125" style="42" customWidth="1"/>
    <col min="5" max="5" width="12.44140625" style="9" customWidth="1"/>
    <col min="6" max="6" width="12.88671875" style="9" customWidth="1"/>
    <col min="7" max="256" width="11.44140625" style="42"/>
    <col min="257" max="257" width="42.33203125" style="42" customWidth="1"/>
    <col min="258" max="259" width="15.6640625" style="42" customWidth="1"/>
    <col min="260" max="260" width="4.6640625" style="42" customWidth="1"/>
    <col min="261" max="262" width="14.6640625" style="42" customWidth="1"/>
    <col min="263" max="512" width="11.44140625" style="42"/>
    <col min="513" max="513" width="42.33203125" style="42" customWidth="1"/>
    <col min="514" max="515" width="15.6640625" style="42" customWidth="1"/>
    <col min="516" max="516" width="4.6640625" style="42" customWidth="1"/>
    <col min="517" max="518" width="14.6640625" style="42" customWidth="1"/>
    <col min="519" max="768" width="11.44140625" style="42"/>
    <col min="769" max="769" width="42.33203125" style="42" customWidth="1"/>
    <col min="770" max="771" width="15.6640625" style="42" customWidth="1"/>
    <col min="772" max="772" width="4.6640625" style="42" customWidth="1"/>
    <col min="773" max="774" width="14.6640625" style="42" customWidth="1"/>
    <col min="775" max="1024" width="11.44140625" style="42"/>
    <col min="1025" max="1025" width="42.33203125" style="42" customWidth="1"/>
    <col min="1026" max="1027" width="15.6640625" style="42" customWidth="1"/>
    <col min="1028" max="1028" width="4.6640625" style="42" customWidth="1"/>
    <col min="1029" max="1030" width="14.6640625" style="42" customWidth="1"/>
    <col min="1031" max="1280" width="11.44140625" style="42"/>
    <col min="1281" max="1281" width="42.33203125" style="42" customWidth="1"/>
    <col min="1282" max="1283" width="15.6640625" style="42" customWidth="1"/>
    <col min="1284" max="1284" width="4.6640625" style="42" customWidth="1"/>
    <col min="1285" max="1286" width="14.6640625" style="42" customWidth="1"/>
    <col min="1287" max="1536" width="11.44140625" style="42"/>
    <col min="1537" max="1537" width="42.33203125" style="42" customWidth="1"/>
    <col min="1538" max="1539" width="15.6640625" style="42" customWidth="1"/>
    <col min="1540" max="1540" width="4.6640625" style="42" customWidth="1"/>
    <col min="1541" max="1542" width="14.6640625" style="42" customWidth="1"/>
    <col min="1543" max="1792" width="11.44140625" style="42"/>
    <col min="1793" max="1793" width="42.33203125" style="42" customWidth="1"/>
    <col min="1794" max="1795" width="15.6640625" style="42" customWidth="1"/>
    <col min="1796" max="1796" width="4.6640625" style="42" customWidth="1"/>
    <col min="1797" max="1798" width="14.6640625" style="42" customWidth="1"/>
    <col min="1799" max="2048" width="11.44140625" style="42"/>
    <col min="2049" max="2049" width="42.33203125" style="42" customWidth="1"/>
    <col min="2050" max="2051" width="15.6640625" style="42" customWidth="1"/>
    <col min="2052" max="2052" width="4.6640625" style="42" customWidth="1"/>
    <col min="2053" max="2054" width="14.6640625" style="42" customWidth="1"/>
    <col min="2055" max="2304" width="11.44140625" style="42"/>
    <col min="2305" max="2305" width="42.33203125" style="42" customWidth="1"/>
    <col min="2306" max="2307" width="15.6640625" style="42" customWidth="1"/>
    <col min="2308" max="2308" width="4.6640625" style="42" customWidth="1"/>
    <col min="2309" max="2310" width="14.6640625" style="42" customWidth="1"/>
    <col min="2311" max="2560" width="11.44140625" style="42"/>
    <col min="2561" max="2561" width="42.33203125" style="42" customWidth="1"/>
    <col min="2562" max="2563" width="15.6640625" style="42" customWidth="1"/>
    <col min="2564" max="2564" width="4.6640625" style="42" customWidth="1"/>
    <col min="2565" max="2566" width="14.6640625" style="42" customWidth="1"/>
    <col min="2567" max="2816" width="11.44140625" style="42"/>
    <col min="2817" max="2817" width="42.33203125" style="42" customWidth="1"/>
    <col min="2818" max="2819" width="15.6640625" style="42" customWidth="1"/>
    <col min="2820" max="2820" width="4.6640625" style="42" customWidth="1"/>
    <col min="2821" max="2822" width="14.6640625" style="42" customWidth="1"/>
    <col min="2823" max="3072" width="11.44140625" style="42"/>
    <col min="3073" max="3073" width="42.33203125" style="42" customWidth="1"/>
    <col min="3074" max="3075" width="15.6640625" style="42" customWidth="1"/>
    <col min="3076" max="3076" width="4.6640625" style="42" customWidth="1"/>
    <col min="3077" max="3078" width="14.6640625" style="42" customWidth="1"/>
    <col min="3079" max="3328" width="11.44140625" style="42"/>
    <col min="3329" max="3329" width="42.33203125" style="42" customWidth="1"/>
    <col min="3330" max="3331" width="15.6640625" style="42" customWidth="1"/>
    <col min="3332" max="3332" width="4.6640625" style="42" customWidth="1"/>
    <col min="3333" max="3334" width="14.6640625" style="42" customWidth="1"/>
    <col min="3335" max="3584" width="11.44140625" style="42"/>
    <col min="3585" max="3585" width="42.33203125" style="42" customWidth="1"/>
    <col min="3586" max="3587" width="15.6640625" style="42" customWidth="1"/>
    <col min="3588" max="3588" width="4.6640625" style="42" customWidth="1"/>
    <col min="3589" max="3590" width="14.6640625" style="42" customWidth="1"/>
    <col min="3591" max="3840" width="11.44140625" style="42"/>
    <col min="3841" max="3841" width="42.33203125" style="42" customWidth="1"/>
    <col min="3842" max="3843" width="15.6640625" style="42" customWidth="1"/>
    <col min="3844" max="3844" width="4.6640625" style="42" customWidth="1"/>
    <col min="3845" max="3846" width="14.6640625" style="42" customWidth="1"/>
    <col min="3847" max="4096" width="11.44140625" style="42"/>
    <col min="4097" max="4097" width="42.33203125" style="42" customWidth="1"/>
    <col min="4098" max="4099" width="15.6640625" style="42" customWidth="1"/>
    <col min="4100" max="4100" width="4.6640625" style="42" customWidth="1"/>
    <col min="4101" max="4102" width="14.6640625" style="42" customWidth="1"/>
    <col min="4103" max="4352" width="11.44140625" style="42"/>
    <col min="4353" max="4353" width="42.33203125" style="42" customWidth="1"/>
    <col min="4354" max="4355" width="15.6640625" style="42" customWidth="1"/>
    <col min="4356" max="4356" width="4.6640625" style="42" customWidth="1"/>
    <col min="4357" max="4358" width="14.6640625" style="42" customWidth="1"/>
    <col min="4359" max="4608" width="11.44140625" style="42"/>
    <col min="4609" max="4609" width="42.33203125" style="42" customWidth="1"/>
    <col min="4610" max="4611" width="15.6640625" style="42" customWidth="1"/>
    <col min="4612" max="4612" width="4.6640625" style="42" customWidth="1"/>
    <col min="4613" max="4614" width="14.6640625" style="42" customWidth="1"/>
    <col min="4615" max="4864" width="11.44140625" style="42"/>
    <col min="4865" max="4865" width="42.33203125" style="42" customWidth="1"/>
    <col min="4866" max="4867" width="15.6640625" style="42" customWidth="1"/>
    <col min="4868" max="4868" width="4.6640625" style="42" customWidth="1"/>
    <col min="4869" max="4870" width="14.6640625" style="42" customWidth="1"/>
    <col min="4871" max="5120" width="11.44140625" style="42"/>
    <col min="5121" max="5121" width="42.33203125" style="42" customWidth="1"/>
    <col min="5122" max="5123" width="15.6640625" style="42" customWidth="1"/>
    <col min="5124" max="5124" width="4.6640625" style="42" customWidth="1"/>
    <col min="5125" max="5126" width="14.6640625" style="42" customWidth="1"/>
    <col min="5127" max="5376" width="11.44140625" style="42"/>
    <col min="5377" max="5377" width="42.33203125" style="42" customWidth="1"/>
    <col min="5378" max="5379" width="15.6640625" style="42" customWidth="1"/>
    <col min="5380" max="5380" width="4.6640625" style="42" customWidth="1"/>
    <col min="5381" max="5382" width="14.6640625" style="42" customWidth="1"/>
    <col min="5383" max="5632" width="11.44140625" style="42"/>
    <col min="5633" max="5633" width="42.33203125" style="42" customWidth="1"/>
    <col min="5634" max="5635" width="15.6640625" style="42" customWidth="1"/>
    <col min="5636" max="5636" width="4.6640625" style="42" customWidth="1"/>
    <col min="5637" max="5638" width="14.6640625" style="42" customWidth="1"/>
    <col min="5639" max="5888" width="11.44140625" style="42"/>
    <col min="5889" max="5889" width="42.33203125" style="42" customWidth="1"/>
    <col min="5890" max="5891" width="15.6640625" style="42" customWidth="1"/>
    <col min="5892" max="5892" width="4.6640625" style="42" customWidth="1"/>
    <col min="5893" max="5894" width="14.6640625" style="42" customWidth="1"/>
    <col min="5895" max="6144" width="11.44140625" style="42"/>
    <col min="6145" max="6145" width="42.33203125" style="42" customWidth="1"/>
    <col min="6146" max="6147" width="15.6640625" style="42" customWidth="1"/>
    <col min="6148" max="6148" width="4.6640625" style="42" customWidth="1"/>
    <col min="6149" max="6150" width="14.6640625" style="42" customWidth="1"/>
    <col min="6151" max="6400" width="11.44140625" style="42"/>
    <col min="6401" max="6401" width="42.33203125" style="42" customWidth="1"/>
    <col min="6402" max="6403" width="15.6640625" style="42" customWidth="1"/>
    <col min="6404" max="6404" width="4.6640625" style="42" customWidth="1"/>
    <col min="6405" max="6406" width="14.6640625" style="42" customWidth="1"/>
    <col min="6407" max="6656" width="11.44140625" style="42"/>
    <col min="6657" max="6657" width="42.33203125" style="42" customWidth="1"/>
    <col min="6658" max="6659" width="15.6640625" style="42" customWidth="1"/>
    <col min="6660" max="6660" width="4.6640625" style="42" customWidth="1"/>
    <col min="6661" max="6662" width="14.6640625" style="42" customWidth="1"/>
    <col min="6663" max="6912" width="11.44140625" style="42"/>
    <col min="6913" max="6913" width="42.33203125" style="42" customWidth="1"/>
    <col min="6914" max="6915" width="15.6640625" style="42" customWidth="1"/>
    <col min="6916" max="6916" width="4.6640625" style="42" customWidth="1"/>
    <col min="6917" max="6918" width="14.6640625" style="42" customWidth="1"/>
    <col min="6919" max="7168" width="11.44140625" style="42"/>
    <col min="7169" max="7169" width="42.33203125" style="42" customWidth="1"/>
    <col min="7170" max="7171" width="15.6640625" style="42" customWidth="1"/>
    <col min="7172" max="7172" width="4.6640625" style="42" customWidth="1"/>
    <col min="7173" max="7174" width="14.6640625" style="42" customWidth="1"/>
    <col min="7175" max="7424" width="11.44140625" style="42"/>
    <col min="7425" max="7425" width="42.33203125" style="42" customWidth="1"/>
    <col min="7426" max="7427" width="15.6640625" style="42" customWidth="1"/>
    <col min="7428" max="7428" width="4.6640625" style="42" customWidth="1"/>
    <col min="7429" max="7430" width="14.6640625" style="42" customWidth="1"/>
    <col min="7431" max="7680" width="11.44140625" style="42"/>
    <col min="7681" max="7681" width="42.33203125" style="42" customWidth="1"/>
    <col min="7682" max="7683" width="15.6640625" style="42" customWidth="1"/>
    <col min="7684" max="7684" width="4.6640625" style="42" customWidth="1"/>
    <col min="7685" max="7686" width="14.6640625" style="42" customWidth="1"/>
    <col min="7687" max="7936" width="11.44140625" style="42"/>
    <col min="7937" max="7937" width="42.33203125" style="42" customWidth="1"/>
    <col min="7938" max="7939" width="15.6640625" style="42" customWidth="1"/>
    <col min="7940" max="7940" width="4.6640625" style="42" customWidth="1"/>
    <col min="7941" max="7942" width="14.6640625" style="42" customWidth="1"/>
    <col min="7943" max="8192" width="11.44140625" style="42"/>
    <col min="8193" max="8193" width="42.33203125" style="42" customWidth="1"/>
    <col min="8194" max="8195" width="15.6640625" style="42" customWidth="1"/>
    <col min="8196" max="8196" width="4.6640625" style="42" customWidth="1"/>
    <col min="8197" max="8198" width="14.6640625" style="42" customWidth="1"/>
    <col min="8199" max="8448" width="11.44140625" style="42"/>
    <col min="8449" max="8449" width="42.33203125" style="42" customWidth="1"/>
    <col min="8450" max="8451" width="15.6640625" style="42" customWidth="1"/>
    <col min="8452" max="8452" width="4.6640625" style="42" customWidth="1"/>
    <col min="8453" max="8454" width="14.6640625" style="42" customWidth="1"/>
    <col min="8455" max="8704" width="11.44140625" style="42"/>
    <col min="8705" max="8705" width="42.33203125" style="42" customWidth="1"/>
    <col min="8706" max="8707" width="15.6640625" style="42" customWidth="1"/>
    <col min="8708" max="8708" width="4.6640625" style="42" customWidth="1"/>
    <col min="8709" max="8710" width="14.6640625" style="42" customWidth="1"/>
    <col min="8711" max="8960" width="11.44140625" style="42"/>
    <col min="8961" max="8961" width="42.33203125" style="42" customWidth="1"/>
    <col min="8962" max="8963" width="15.6640625" style="42" customWidth="1"/>
    <col min="8964" max="8964" width="4.6640625" style="42" customWidth="1"/>
    <col min="8965" max="8966" width="14.6640625" style="42" customWidth="1"/>
    <col min="8967" max="9216" width="11.44140625" style="42"/>
    <col min="9217" max="9217" width="42.33203125" style="42" customWidth="1"/>
    <col min="9218" max="9219" width="15.6640625" style="42" customWidth="1"/>
    <col min="9220" max="9220" width="4.6640625" style="42" customWidth="1"/>
    <col min="9221" max="9222" width="14.6640625" style="42" customWidth="1"/>
    <col min="9223" max="9472" width="11.44140625" style="42"/>
    <col min="9473" max="9473" width="42.33203125" style="42" customWidth="1"/>
    <col min="9474" max="9475" width="15.6640625" style="42" customWidth="1"/>
    <col min="9476" max="9476" width="4.6640625" style="42" customWidth="1"/>
    <col min="9477" max="9478" width="14.6640625" style="42" customWidth="1"/>
    <col min="9479" max="9728" width="11.44140625" style="42"/>
    <col min="9729" max="9729" width="42.33203125" style="42" customWidth="1"/>
    <col min="9730" max="9731" width="15.6640625" style="42" customWidth="1"/>
    <col min="9732" max="9732" width="4.6640625" style="42" customWidth="1"/>
    <col min="9733" max="9734" width="14.6640625" style="42" customWidth="1"/>
    <col min="9735" max="9984" width="11.44140625" style="42"/>
    <col min="9985" max="9985" width="42.33203125" style="42" customWidth="1"/>
    <col min="9986" max="9987" width="15.6640625" style="42" customWidth="1"/>
    <col min="9988" max="9988" width="4.6640625" style="42" customWidth="1"/>
    <col min="9989" max="9990" width="14.6640625" style="42" customWidth="1"/>
    <col min="9991" max="10240" width="11.44140625" style="42"/>
    <col min="10241" max="10241" width="42.33203125" style="42" customWidth="1"/>
    <col min="10242" max="10243" width="15.6640625" style="42" customWidth="1"/>
    <col min="10244" max="10244" width="4.6640625" style="42" customWidth="1"/>
    <col min="10245" max="10246" width="14.6640625" style="42" customWidth="1"/>
    <col min="10247" max="10496" width="11.44140625" style="42"/>
    <col min="10497" max="10497" width="42.33203125" style="42" customWidth="1"/>
    <col min="10498" max="10499" width="15.6640625" style="42" customWidth="1"/>
    <col min="10500" max="10500" width="4.6640625" style="42" customWidth="1"/>
    <col min="10501" max="10502" width="14.6640625" style="42" customWidth="1"/>
    <col min="10503" max="10752" width="11.44140625" style="42"/>
    <col min="10753" max="10753" width="42.33203125" style="42" customWidth="1"/>
    <col min="10754" max="10755" width="15.6640625" style="42" customWidth="1"/>
    <col min="10756" max="10756" width="4.6640625" style="42" customWidth="1"/>
    <col min="10757" max="10758" width="14.6640625" style="42" customWidth="1"/>
    <col min="10759" max="11008" width="11.44140625" style="42"/>
    <col min="11009" max="11009" width="42.33203125" style="42" customWidth="1"/>
    <col min="11010" max="11011" width="15.6640625" style="42" customWidth="1"/>
    <col min="11012" max="11012" width="4.6640625" style="42" customWidth="1"/>
    <col min="11013" max="11014" width="14.6640625" style="42" customWidth="1"/>
    <col min="11015" max="11264" width="11.44140625" style="42"/>
    <col min="11265" max="11265" width="42.33203125" style="42" customWidth="1"/>
    <col min="11266" max="11267" width="15.6640625" style="42" customWidth="1"/>
    <col min="11268" max="11268" width="4.6640625" style="42" customWidth="1"/>
    <col min="11269" max="11270" width="14.6640625" style="42" customWidth="1"/>
    <col min="11271" max="11520" width="11.44140625" style="42"/>
    <col min="11521" max="11521" width="42.33203125" style="42" customWidth="1"/>
    <col min="11522" max="11523" width="15.6640625" style="42" customWidth="1"/>
    <col min="11524" max="11524" width="4.6640625" style="42" customWidth="1"/>
    <col min="11525" max="11526" width="14.6640625" style="42" customWidth="1"/>
    <col min="11527" max="11776" width="11.44140625" style="42"/>
    <col min="11777" max="11777" width="42.33203125" style="42" customWidth="1"/>
    <col min="11778" max="11779" width="15.6640625" style="42" customWidth="1"/>
    <col min="11780" max="11780" width="4.6640625" style="42" customWidth="1"/>
    <col min="11781" max="11782" width="14.6640625" style="42" customWidth="1"/>
    <col min="11783" max="12032" width="11.44140625" style="42"/>
    <col min="12033" max="12033" width="42.33203125" style="42" customWidth="1"/>
    <col min="12034" max="12035" width="15.6640625" style="42" customWidth="1"/>
    <col min="12036" max="12036" width="4.6640625" style="42" customWidth="1"/>
    <col min="12037" max="12038" width="14.6640625" style="42" customWidth="1"/>
    <col min="12039" max="12288" width="11.44140625" style="42"/>
    <col min="12289" max="12289" width="42.33203125" style="42" customWidth="1"/>
    <col min="12290" max="12291" width="15.6640625" style="42" customWidth="1"/>
    <col min="12292" max="12292" width="4.6640625" style="42" customWidth="1"/>
    <col min="12293" max="12294" width="14.6640625" style="42" customWidth="1"/>
    <col min="12295" max="12544" width="11.44140625" style="42"/>
    <col min="12545" max="12545" width="42.33203125" style="42" customWidth="1"/>
    <col min="12546" max="12547" width="15.6640625" style="42" customWidth="1"/>
    <col min="12548" max="12548" width="4.6640625" style="42" customWidth="1"/>
    <col min="12549" max="12550" width="14.6640625" style="42" customWidth="1"/>
    <col min="12551" max="12800" width="11.44140625" style="42"/>
    <col min="12801" max="12801" width="42.33203125" style="42" customWidth="1"/>
    <col min="12802" max="12803" width="15.6640625" style="42" customWidth="1"/>
    <col min="12804" max="12804" width="4.6640625" style="42" customWidth="1"/>
    <col min="12805" max="12806" width="14.6640625" style="42" customWidth="1"/>
    <col min="12807" max="13056" width="11.44140625" style="42"/>
    <col min="13057" max="13057" width="42.33203125" style="42" customWidth="1"/>
    <col min="13058" max="13059" width="15.6640625" style="42" customWidth="1"/>
    <col min="13060" max="13060" width="4.6640625" style="42" customWidth="1"/>
    <col min="13061" max="13062" width="14.6640625" style="42" customWidth="1"/>
    <col min="13063" max="13312" width="11.44140625" style="42"/>
    <col min="13313" max="13313" width="42.33203125" style="42" customWidth="1"/>
    <col min="13314" max="13315" width="15.6640625" style="42" customWidth="1"/>
    <col min="13316" max="13316" width="4.6640625" style="42" customWidth="1"/>
    <col min="13317" max="13318" width="14.6640625" style="42" customWidth="1"/>
    <col min="13319" max="13568" width="11.44140625" style="42"/>
    <col min="13569" max="13569" width="42.33203125" style="42" customWidth="1"/>
    <col min="13570" max="13571" width="15.6640625" style="42" customWidth="1"/>
    <col min="13572" max="13572" width="4.6640625" style="42" customWidth="1"/>
    <col min="13573" max="13574" width="14.6640625" style="42" customWidth="1"/>
    <col min="13575" max="13824" width="11.44140625" style="42"/>
    <col min="13825" max="13825" width="42.33203125" style="42" customWidth="1"/>
    <col min="13826" max="13827" width="15.6640625" style="42" customWidth="1"/>
    <col min="13828" max="13828" width="4.6640625" style="42" customWidth="1"/>
    <col min="13829" max="13830" width="14.6640625" style="42" customWidth="1"/>
    <col min="13831" max="14080" width="11.44140625" style="42"/>
    <col min="14081" max="14081" width="42.33203125" style="42" customWidth="1"/>
    <col min="14082" max="14083" width="15.6640625" style="42" customWidth="1"/>
    <col min="14084" max="14084" width="4.6640625" style="42" customWidth="1"/>
    <col min="14085" max="14086" width="14.6640625" style="42" customWidth="1"/>
    <col min="14087" max="14336" width="11.44140625" style="42"/>
    <col min="14337" max="14337" width="42.33203125" style="42" customWidth="1"/>
    <col min="14338" max="14339" width="15.6640625" style="42" customWidth="1"/>
    <col min="14340" max="14340" width="4.6640625" style="42" customWidth="1"/>
    <col min="14341" max="14342" width="14.6640625" style="42" customWidth="1"/>
    <col min="14343" max="14592" width="11.44140625" style="42"/>
    <col min="14593" max="14593" width="42.33203125" style="42" customWidth="1"/>
    <col min="14594" max="14595" width="15.6640625" style="42" customWidth="1"/>
    <col min="14596" max="14596" width="4.6640625" style="42" customWidth="1"/>
    <col min="14597" max="14598" width="14.6640625" style="42" customWidth="1"/>
    <col min="14599" max="14848" width="11.44140625" style="42"/>
    <col min="14849" max="14849" width="42.33203125" style="42" customWidth="1"/>
    <col min="14850" max="14851" width="15.6640625" style="42" customWidth="1"/>
    <col min="14852" max="14852" width="4.6640625" style="42" customWidth="1"/>
    <col min="14853" max="14854" width="14.6640625" style="42" customWidth="1"/>
    <col min="14855" max="15104" width="11.44140625" style="42"/>
    <col min="15105" max="15105" width="42.33203125" style="42" customWidth="1"/>
    <col min="15106" max="15107" width="15.6640625" style="42" customWidth="1"/>
    <col min="15108" max="15108" width="4.6640625" style="42" customWidth="1"/>
    <col min="15109" max="15110" width="14.6640625" style="42" customWidth="1"/>
    <col min="15111" max="15360" width="11.44140625" style="42"/>
    <col min="15361" max="15361" width="42.33203125" style="42" customWidth="1"/>
    <col min="15362" max="15363" width="15.6640625" style="42" customWidth="1"/>
    <col min="15364" max="15364" width="4.6640625" style="42" customWidth="1"/>
    <col min="15365" max="15366" width="14.6640625" style="42" customWidth="1"/>
    <col min="15367" max="15616" width="11.44140625" style="42"/>
    <col min="15617" max="15617" width="42.33203125" style="42" customWidth="1"/>
    <col min="15618" max="15619" width="15.6640625" style="42" customWidth="1"/>
    <col min="15620" max="15620" width="4.6640625" style="42" customWidth="1"/>
    <col min="15621" max="15622" width="14.6640625" style="42" customWidth="1"/>
    <col min="15623" max="15872" width="11.44140625" style="42"/>
    <col min="15873" max="15873" width="42.33203125" style="42" customWidth="1"/>
    <col min="15874" max="15875" width="15.6640625" style="42" customWidth="1"/>
    <col min="15876" max="15876" width="4.6640625" style="42" customWidth="1"/>
    <col min="15877" max="15878" width="14.6640625" style="42" customWidth="1"/>
    <col min="15879" max="16128" width="11.44140625" style="42"/>
    <col min="16129" max="16129" width="42.33203125" style="42" customWidth="1"/>
    <col min="16130" max="16131" width="15.6640625" style="42" customWidth="1"/>
    <col min="16132" max="16132" width="4.6640625" style="42" customWidth="1"/>
    <col min="16133" max="16134" width="14.6640625" style="42" customWidth="1"/>
    <col min="16135" max="16384" width="11.44140625" style="42"/>
  </cols>
  <sheetData>
    <row r="1" spans="1:8" ht="59.4" customHeight="1">
      <c r="A1" s="81" t="s">
        <v>452</v>
      </c>
      <c r="B1" s="81"/>
      <c r="C1" s="81"/>
      <c r="D1" s="81"/>
      <c r="E1" s="81"/>
      <c r="F1" s="81"/>
      <c r="G1" s="80"/>
      <c r="H1" s="80"/>
    </row>
    <row r="2" spans="1:8" ht="13.8" thickBot="1">
      <c r="A2" s="141"/>
    </row>
    <row r="3" spans="1:8" s="138" customFormat="1" ht="19.95" customHeight="1" thickBot="1">
      <c r="A3" s="142"/>
      <c r="B3"/>
      <c r="C3"/>
      <c r="E3" s="1156" t="s">
        <v>2</v>
      </c>
      <c r="F3" s="1157"/>
    </row>
    <row r="4" spans="1:8" ht="25.5" customHeight="1" thickBot="1">
      <c r="A4" s="143"/>
      <c r="B4" s="750">
        <v>2019</v>
      </c>
      <c r="C4" s="750">
        <v>2020</v>
      </c>
      <c r="D4" s="45"/>
      <c r="E4" s="532" t="s">
        <v>50</v>
      </c>
      <c r="F4" s="533" t="s">
        <v>6</v>
      </c>
    </row>
    <row r="5" spans="1:8" ht="19.95" customHeight="1">
      <c r="A5" s="230" t="s">
        <v>453</v>
      </c>
      <c r="B5" s="233">
        <f>SUM(B6:B7)</f>
        <v>8625</v>
      </c>
      <c r="C5" s="233">
        <f>SUM(C6:C7)</f>
        <v>2322</v>
      </c>
      <c r="D5" s="45"/>
      <c r="E5" s="668">
        <f t="shared" ref="E5:E10" si="0">C5-B5</f>
        <v>-6303</v>
      </c>
      <c r="F5" s="669">
        <f t="shared" ref="F5:F10" si="1">(C5-B5)/B5</f>
        <v>-0.73078260869565215</v>
      </c>
    </row>
    <row r="6" spans="1:8" ht="19.95" customHeight="1">
      <c r="A6" s="144" t="s">
        <v>454</v>
      </c>
      <c r="B6" s="234">
        <v>5258</v>
      </c>
      <c r="C6" s="234">
        <v>1410</v>
      </c>
      <c r="D6" s="118"/>
      <c r="E6" s="670">
        <f t="shared" si="0"/>
        <v>-3848</v>
      </c>
      <c r="F6" s="671">
        <f t="shared" si="1"/>
        <v>-0.73183720045644729</v>
      </c>
    </row>
    <row r="7" spans="1:8" ht="19.95" customHeight="1">
      <c r="A7" s="144" t="s">
        <v>455</v>
      </c>
      <c r="B7" s="234">
        <v>3367</v>
      </c>
      <c r="C7" s="234">
        <v>912</v>
      </c>
      <c r="D7" s="119"/>
      <c r="E7" s="670">
        <f t="shared" si="0"/>
        <v>-2455</v>
      </c>
      <c r="F7" s="671">
        <f t="shared" si="1"/>
        <v>-0.7291357291357291</v>
      </c>
    </row>
    <row r="8" spans="1:8" ht="19.95" customHeight="1">
      <c r="A8" s="231" t="s">
        <v>456</v>
      </c>
      <c r="B8" s="235">
        <v>2714</v>
      </c>
      <c r="C8" s="235">
        <v>452</v>
      </c>
      <c r="E8" s="670">
        <f t="shared" si="0"/>
        <v>-2262</v>
      </c>
      <c r="F8" s="671">
        <f t="shared" si="1"/>
        <v>-0.83345615327929257</v>
      </c>
    </row>
    <row r="9" spans="1:8" ht="19.95" customHeight="1">
      <c r="A9" s="231" t="s">
        <v>457</v>
      </c>
      <c r="B9" s="235">
        <v>19429</v>
      </c>
      <c r="C9" s="235">
        <v>3328</v>
      </c>
      <c r="E9" s="670">
        <f t="shared" si="0"/>
        <v>-16101</v>
      </c>
      <c r="F9" s="671">
        <f t="shared" si="1"/>
        <v>-0.82870966081630548</v>
      </c>
    </row>
    <row r="10" spans="1:8" ht="19.95" customHeight="1" thickBot="1">
      <c r="A10" s="232" t="s">
        <v>458</v>
      </c>
      <c r="B10" s="236">
        <v>935</v>
      </c>
      <c r="C10" s="236">
        <v>156</v>
      </c>
      <c r="E10" s="672">
        <f t="shared" si="0"/>
        <v>-779</v>
      </c>
      <c r="F10" s="673">
        <f t="shared" si="1"/>
        <v>-0.83315508021390372</v>
      </c>
    </row>
  </sheetData>
  <mergeCells count="1">
    <mergeCell ref="E3:F3"/>
  </mergeCells>
  <printOptions horizontalCentered="1"/>
  <pageMargins left="0" right="0" top="0.35433070866141736" bottom="0.31496062992125984" header="0" footer="0.19685039370078741"/>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activeCell="E32" sqref="E32"/>
    </sheetView>
  </sheetViews>
  <sheetFormatPr baseColWidth="10" defaultRowHeight="13.2"/>
  <cols>
    <col min="1" max="1" width="23.44140625" style="42" customWidth="1"/>
    <col min="2" max="2" width="10.44140625" style="42" customWidth="1"/>
    <col min="3" max="3" width="14.88671875" style="42" customWidth="1"/>
    <col min="4" max="4" width="14.109375" style="42" customWidth="1"/>
    <col min="5" max="5" width="10.44140625" style="9" customWidth="1"/>
    <col min="6" max="6" width="13.88671875" style="9" bestFit="1" customWidth="1"/>
    <col min="7" max="7" width="13.88671875" style="42" bestFit="1" customWidth="1"/>
    <col min="8" max="8" width="15.44140625" style="42" customWidth="1"/>
    <col min="9" max="10" width="12.6640625" style="42" customWidth="1"/>
    <col min="11" max="256" width="11.44140625" style="42"/>
    <col min="257" max="257" width="29" style="42" customWidth="1"/>
    <col min="258" max="263" width="12.6640625" style="42" customWidth="1"/>
    <col min="264" max="264" width="4.6640625" style="42" customWidth="1"/>
    <col min="265" max="266" width="12.6640625" style="42" customWidth="1"/>
    <col min="267" max="512" width="11.44140625" style="42"/>
    <col min="513" max="513" width="29" style="42" customWidth="1"/>
    <col min="514" max="519" width="12.6640625" style="42" customWidth="1"/>
    <col min="520" max="520" width="4.6640625" style="42" customWidth="1"/>
    <col min="521" max="522" width="12.6640625" style="42" customWidth="1"/>
    <col min="523" max="768" width="11.44140625" style="42"/>
    <col min="769" max="769" width="29" style="42" customWidth="1"/>
    <col min="770" max="775" width="12.6640625" style="42" customWidth="1"/>
    <col min="776" max="776" width="4.6640625" style="42" customWidth="1"/>
    <col min="777" max="778" width="12.6640625" style="42" customWidth="1"/>
    <col min="779" max="1024" width="11.44140625" style="42"/>
    <col min="1025" max="1025" width="29" style="42" customWidth="1"/>
    <col min="1026" max="1031" width="12.6640625" style="42" customWidth="1"/>
    <col min="1032" max="1032" width="4.6640625" style="42" customWidth="1"/>
    <col min="1033" max="1034" width="12.6640625" style="42" customWidth="1"/>
    <col min="1035" max="1280" width="11.44140625" style="42"/>
    <col min="1281" max="1281" width="29" style="42" customWidth="1"/>
    <col min="1282" max="1287" width="12.6640625" style="42" customWidth="1"/>
    <col min="1288" max="1288" width="4.6640625" style="42" customWidth="1"/>
    <col min="1289" max="1290" width="12.6640625" style="42" customWidth="1"/>
    <col min="1291" max="1536" width="11.44140625" style="42"/>
    <col min="1537" max="1537" width="29" style="42" customWidth="1"/>
    <col min="1538" max="1543" width="12.6640625" style="42" customWidth="1"/>
    <col min="1544" max="1544" width="4.6640625" style="42" customWidth="1"/>
    <col min="1545" max="1546" width="12.6640625" style="42" customWidth="1"/>
    <col min="1547" max="1792" width="11.44140625" style="42"/>
    <col min="1793" max="1793" width="29" style="42" customWidth="1"/>
    <col min="1794" max="1799" width="12.6640625" style="42" customWidth="1"/>
    <col min="1800" max="1800" width="4.6640625" style="42" customWidth="1"/>
    <col min="1801" max="1802" width="12.6640625" style="42" customWidth="1"/>
    <col min="1803" max="2048" width="11.44140625" style="42"/>
    <col min="2049" max="2049" width="29" style="42" customWidth="1"/>
    <col min="2050" max="2055" width="12.6640625" style="42" customWidth="1"/>
    <col min="2056" max="2056" width="4.6640625" style="42" customWidth="1"/>
    <col min="2057" max="2058" width="12.6640625" style="42" customWidth="1"/>
    <col min="2059" max="2304" width="11.44140625" style="42"/>
    <col min="2305" max="2305" width="29" style="42" customWidth="1"/>
    <col min="2306" max="2311" width="12.6640625" style="42" customWidth="1"/>
    <col min="2312" max="2312" width="4.6640625" style="42" customWidth="1"/>
    <col min="2313" max="2314" width="12.6640625" style="42" customWidth="1"/>
    <col min="2315" max="2560" width="11.44140625" style="42"/>
    <col min="2561" max="2561" width="29" style="42" customWidth="1"/>
    <col min="2562" max="2567" width="12.6640625" style="42" customWidth="1"/>
    <col min="2568" max="2568" width="4.6640625" style="42" customWidth="1"/>
    <col min="2569" max="2570" width="12.6640625" style="42" customWidth="1"/>
    <col min="2571" max="2816" width="11.44140625" style="42"/>
    <col min="2817" max="2817" width="29" style="42" customWidth="1"/>
    <col min="2818" max="2823" width="12.6640625" style="42" customWidth="1"/>
    <col min="2824" max="2824" width="4.6640625" style="42" customWidth="1"/>
    <col min="2825" max="2826" width="12.6640625" style="42" customWidth="1"/>
    <col min="2827" max="3072" width="11.44140625" style="42"/>
    <col min="3073" max="3073" width="29" style="42" customWidth="1"/>
    <col min="3074" max="3079" width="12.6640625" style="42" customWidth="1"/>
    <col min="3080" max="3080" width="4.6640625" style="42" customWidth="1"/>
    <col min="3081" max="3082" width="12.6640625" style="42" customWidth="1"/>
    <col min="3083" max="3328" width="11.44140625" style="42"/>
    <col min="3329" max="3329" width="29" style="42" customWidth="1"/>
    <col min="3330" max="3335" width="12.6640625" style="42" customWidth="1"/>
    <col min="3336" max="3336" width="4.6640625" style="42" customWidth="1"/>
    <col min="3337" max="3338" width="12.6640625" style="42" customWidth="1"/>
    <col min="3339" max="3584" width="11.44140625" style="42"/>
    <col min="3585" max="3585" width="29" style="42" customWidth="1"/>
    <col min="3586" max="3591" width="12.6640625" style="42" customWidth="1"/>
    <col min="3592" max="3592" width="4.6640625" style="42" customWidth="1"/>
    <col min="3593" max="3594" width="12.6640625" style="42" customWidth="1"/>
    <col min="3595" max="3840" width="11.44140625" style="42"/>
    <col min="3841" max="3841" width="29" style="42" customWidth="1"/>
    <col min="3842" max="3847" width="12.6640625" style="42" customWidth="1"/>
    <col min="3848" max="3848" width="4.6640625" style="42" customWidth="1"/>
    <col min="3849" max="3850" width="12.6640625" style="42" customWidth="1"/>
    <col min="3851" max="4096" width="11.44140625" style="42"/>
    <col min="4097" max="4097" width="29" style="42" customWidth="1"/>
    <col min="4098" max="4103" width="12.6640625" style="42" customWidth="1"/>
    <col min="4104" max="4104" width="4.6640625" style="42" customWidth="1"/>
    <col min="4105" max="4106" width="12.6640625" style="42" customWidth="1"/>
    <col min="4107" max="4352" width="11.44140625" style="42"/>
    <col min="4353" max="4353" width="29" style="42" customWidth="1"/>
    <col min="4354" max="4359" width="12.6640625" style="42" customWidth="1"/>
    <col min="4360" max="4360" width="4.6640625" style="42" customWidth="1"/>
    <col min="4361" max="4362" width="12.6640625" style="42" customWidth="1"/>
    <col min="4363" max="4608" width="11.44140625" style="42"/>
    <col min="4609" max="4609" width="29" style="42" customWidth="1"/>
    <col min="4610" max="4615" width="12.6640625" style="42" customWidth="1"/>
    <col min="4616" max="4616" width="4.6640625" style="42" customWidth="1"/>
    <col min="4617" max="4618" width="12.6640625" style="42" customWidth="1"/>
    <col min="4619" max="4864" width="11.44140625" style="42"/>
    <col min="4865" max="4865" width="29" style="42" customWidth="1"/>
    <col min="4866" max="4871" width="12.6640625" style="42" customWidth="1"/>
    <col min="4872" max="4872" width="4.6640625" style="42" customWidth="1"/>
    <col min="4873" max="4874" width="12.6640625" style="42" customWidth="1"/>
    <col min="4875" max="5120" width="11.44140625" style="42"/>
    <col min="5121" max="5121" width="29" style="42" customWidth="1"/>
    <col min="5122" max="5127" width="12.6640625" style="42" customWidth="1"/>
    <col min="5128" max="5128" width="4.6640625" style="42" customWidth="1"/>
    <col min="5129" max="5130" width="12.6640625" style="42" customWidth="1"/>
    <col min="5131" max="5376" width="11.44140625" style="42"/>
    <col min="5377" max="5377" width="29" style="42" customWidth="1"/>
    <col min="5378" max="5383" width="12.6640625" style="42" customWidth="1"/>
    <col min="5384" max="5384" width="4.6640625" style="42" customWidth="1"/>
    <col min="5385" max="5386" width="12.6640625" style="42" customWidth="1"/>
    <col min="5387" max="5632" width="11.44140625" style="42"/>
    <col min="5633" max="5633" width="29" style="42" customWidth="1"/>
    <col min="5634" max="5639" width="12.6640625" style="42" customWidth="1"/>
    <col min="5640" max="5640" width="4.6640625" style="42" customWidth="1"/>
    <col min="5641" max="5642" width="12.6640625" style="42" customWidth="1"/>
    <col min="5643" max="5888" width="11.44140625" style="42"/>
    <col min="5889" max="5889" width="29" style="42" customWidth="1"/>
    <col min="5890" max="5895" width="12.6640625" style="42" customWidth="1"/>
    <col min="5896" max="5896" width="4.6640625" style="42" customWidth="1"/>
    <col min="5897" max="5898" width="12.6640625" style="42" customWidth="1"/>
    <col min="5899" max="6144" width="11.44140625" style="42"/>
    <col min="6145" max="6145" width="29" style="42" customWidth="1"/>
    <col min="6146" max="6151" width="12.6640625" style="42" customWidth="1"/>
    <col min="6152" max="6152" width="4.6640625" style="42" customWidth="1"/>
    <col min="6153" max="6154" width="12.6640625" style="42" customWidth="1"/>
    <col min="6155" max="6400" width="11.44140625" style="42"/>
    <col min="6401" max="6401" width="29" style="42" customWidth="1"/>
    <col min="6402" max="6407" width="12.6640625" style="42" customWidth="1"/>
    <col min="6408" max="6408" width="4.6640625" style="42" customWidth="1"/>
    <col min="6409" max="6410" width="12.6640625" style="42" customWidth="1"/>
    <col min="6411" max="6656" width="11.44140625" style="42"/>
    <col min="6657" max="6657" width="29" style="42" customWidth="1"/>
    <col min="6658" max="6663" width="12.6640625" style="42" customWidth="1"/>
    <col min="6664" max="6664" width="4.6640625" style="42" customWidth="1"/>
    <col min="6665" max="6666" width="12.6640625" style="42" customWidth="1"/>
    <col min="6667" max="6912" width="11.44140625" style="42"/>
    <col min="6913" max="6913" width="29" style="42" customWidth="1"/>
    <col min="6914" max="6919" width="12.6640625" style="42" customWidth="1"/>
    <col min="6920" max="6920" width="4.6640625" style="42" customWidth="1"/>
    <col min="6921" max="6922" width="12.6640625" style="42" customWidth="1"/>
    <col min="6923" max="7168" width="11.44140625" style="42"/>
    <col min="7169" max="7169" width="29" style="42" customWidth="1"/>
    <col min="7170" max="7175" width="12.6640625" style="42" customWidth="1"/>
    <col min="7176" max="7176" width="4.6640625" style="42" customWidth="1"/>
    <col min="7177" max="7178" width="12.6640625" style="42" customWidth="1"/>
    <col min="7179" max="7424" width="11.44140625" style="42"/>
    <col min="7425" max="7425" width="29" style="42" customWidth="1"/>
    <col min="7426" max="7431" width="12.6640625" style="42" customWidth="1"/>
    <col min="7432" max="7432" width="4.6640625" style="42" customWidth="1"/>
    <col min="7433" max="7434" width="12.6640625" style="42" customWidth="1"/>
    <col min="7435" max="7680" width="11.44140625" style="42"/>
    <col min="7681" max="7681" width="29" style="42" customWidth="1"/>
    <col min="7682" max="7687" width="12.6640625" style="42" customWidth="1"/>
    <col min="7688" max="7688" width="4.6640625" style="42" customWidth="1"/>
    <col min="7689" max="7690" width="12.6640625" style="42" customWidth="1"/>
    <col min="7691" max="7936" width="11.44140625" style="42"/>
    <col min="7937" max="7937" width="29" style="42" customWidth="1"/>
    <col min="7938" max="7943" width="12.6640625" style="42" customWidth="1"/>
    <col min="7944" max="7944" width="4.6640625" style="42" customWidth="1"/>
    <col min="7945" max="7946" width="12.6640625" style="42" customWidth="1"/>
    <col min="7947" max="8192" width="11.44140625" style="42"/>
    <col min="8193" max="8193" width="29" style="42" customWidth="1"/>
    <col min="8194" max="8199" width="12.6640625" style="42" customWidth="1"/>
    <col min="8200" max="8200" width="4.6640625" style="42" customWidth="1"/>
    <col min="8201" max="8202" width="12.6640625" style="42" customWidth="1"/>
    <col min="8203" max="8448" width="11.44140625" style="42"/>
    <col min="8449" max="8449" width="29" style="42" customWidth="1"/>
    <col min="8450" max="8455" width="12.6640625" style="42" customWidth="1"/>
    <col min="8456" max="8456" width="4.6640625" style="42" customWidth="1"/>
    <col min="8457" max="8458" width="12.6640625" style="42" customWidth="1"/>
    <col min="8459" max="8704" width="11.44140625" style="42"/>
    <col min="8705" max="8705" width="29" style="42" customWidth="1"/>
    <col min="8706" max="8711" width="12.6640625" style="42" customWidth="1"/>
    <col min="8712" max="8712" width="4.6640625" style="42" customWidth="1"/>
    <col min="8713" max="8714" width="12.6640625" style="42" customWidth="1"/>
    <col min="8715" max="8960" width="11.44140625" style="42"/>
    <col min="8961" max="8961" width="29" style="42" customWidth="1"/>
    <col min="8962" max="8967" width="12.6640625" style="42" customWidth="1"/>
    <col min="8968" max="8968" width="4.6640625" style="42" customWidth="1"/>
    <col min="8969" max="8970" width="12.6640625" style="42" customWidth="1"/>
    <col min="8971" max="9216" width="11.44140625" style="42"/>
    <col min="9217" max="9217" width="29" style="42" customWidth="1"/>
    <col min="9218" max="9223" width="12.6640625" style="42" customWidth="1"/>
    <col min="9224" max="9224" width="4.6640625" style="42" customWidth="1"/>
    <col min="9225" max="9226" width="12.6640625" style="42" customWidth="1"/>
    <col min="9227" max="9472" width="11.44140625" style="42"/>
    <col min="9473" max="9473" width="29" style="42" customWidth="1"/>
    <col min="9474" max="9479" width="12.6640625" style="42" customWidth="1"/>
    <col min="9480" max="9480" width="4.6640625" style="42" customWidth="1"/>
    <col min="9481" max="9482" width="12.6640625" style="42" customWidth="1"/>
    <col min="9483" max="9728" width="11.44140625" style="42"/>
    <col min="9729" max="9729" width="29" style="42" customWidth="1"/>
    <col min="9730" max="9735" width="12.6640625" style="42" customWidth="1"/>
    <col min="9736" max="9736" width="4.6640625" style="42" customWidth="1"/>
    <col min="9737" max="9738" width="12.6640625" style="42" customWidth="1"/>
    <col min="9739" max="9984" width="11.44140625" style="42"/>
    <col min="9985" max="9985" width="29" style="42" customWidth="1"/>
    <col min="9986" max="9991" width="12.6640625" style="42" customWidth="1"/>
    <col min="9992" max="9992" width="4.6640625" style="42" customWidth="1"/>
    <col min="9993" max="9994" width="12.6640625" style="42" customWidth="1"/>
    <col min="9995" max="10240" width="11.44140625" style="42"/>
    <col min="10241" max="10241" width="29" style="42" customWidth="1"/>
    <col min="10242" max="10247" width="12.6640625" style="42" customWidth="1"/>
    <col min="10248" max="10248" width="4.6640625" style="42" customWidth="1"/>
    <col min="10249" max="10250" width="12.6640625" style="42" customWidth="1"/>
    <col min="10251" max="10496" width="11.44140625" style="42"/>
    <col min="10497" max="10497" width="29" style="42" customWidth="1"/>
    <col min="10498" max="10503" width="12.6640625" style="42" customWidth="1"/>
    <col min="10504" max="10504" width="4.6640625" style="42" customWidth="1"/>
    <col min="10505" max="10506" width="12.6640625" style="42" customWidth="1"/>
    <col min="10507" max="10752" width="11.44140625" style="42"/>
    <col min="10753" max="10753" width="29" style="42" customWidth="1"/>
    <col min="10754" max="10759" width="12.6640625" style="42" customWidth="1"/>
    <col min="10760" max="10760" width="4.6640625" style="42" customWidth="1"/>
    <col min="10761" max="10762" width="12.6640625" style="42" customWidth="1"/>
    <col min="10763" max="11008" width="11.44140625" style="42"/>
    <col min="11009" max="11009" width="29" style="42" customWidth="1"/>
    <col min="11010" max="11015" width="12.6640625" style="42" customWidth="1"/>
    <col min="11016" max="11016" width="4.6640625" style="42" customWidth="1"/>
    <col min="11017" max="11018" width="12.6640625" style="42" customWidth="1"/>
    <col min="11019" max="11264" width="11.44140625" style="42"/>
    <col min="11265" max="11265" width="29" style="42" customWidth="1"/>
    <col min="11266" max="11271" width="12.6640625" style="42" customWidth="1"/>
    <col min="11272" max="11272" width="4.6640625" style="42" customWidth="1"/>
    <col min="11273" max="11274" width="12.6640625" style="42" customWidth="1"/>
    <col min="11275" max="11520" width="11.44140625" style="42"/>
    <col min="11521" max="11521" width="29" style="42" customWidth="1"/>
    <col min="11522" max="11527" width="12.6640625" style="42" customWidth="1"/>
    <col min="11528" max="11528" width="4.6640625" style="42" customWidth="1"/>
    <col min="11529" max="11530" width="12.6640625" style="42" customWidth="1"/>
    <col min="11531" max="11776" width="11.44140625" style="42"/>
    <col min="11777" max="11777" width="29" style="42" customWidth="1"/>
    <col min="11778" max="11783" width="12.6640625" style="42" customWidth="1"/>
    <col min="11784" max="11784" width="4.6640625" style="42" customWidth="1"/>
    <col min="11785" max="11786" width="12.6640625" style="42" customWidth="1"/>
    <col min="11787" max="12032" width="11.44140625" style="42"/>
    <col min="12033" max="12033" width="29" style="42" customWidth="1"/>
    <col min="12034" max="12039" width="12.6640625" style="42" customWidth="1"/>
    <col min="12040" max="12040" width="4.6640625" style="42" customWidth="1"/>
    <col min="12041" max="12042" width="12.6640625" style="42" customWidth="1"/>
    <col min="12043" max="12288" width="11.44140625" style="42"/>
    <col min="12289" max="12289" width="29" style="42" customWidth="1"/>
    <col min="12290" max="12295" width="12.6640625" style="42" customWidth="1"/>
    <col min="12296" max="12296" width="4.6640625" style="42" customWidth="1"/>
    <col min="12297" max="12298" width="12.6640625" style="42" customWidth="1"/>
    <col min="12299" max="12544" width="11.44140625" style="42"/>
    <col min="12545" max="12545" width="29" style="42" customWidth="1"/>
    <col min="12546" max="12551" width="12.6640625" style="42" customWidth="1"/>
    <col min="12552" max="12552" width="4.6640625" style="42" customWidth="1"/>
    <col min="12553" max="12554" width="12.6640625" style="42" customWidth="1"/>
    <col min="12555" max="12800" width="11.44140625" style="42"/>
    <col min="12801" max="12801" width="29" style="42" customWidth="1"/>
    <col min="12802" max="12807" width="12.6640625" style="42" customWidth="1"/>
    <col min="12808" max="12808" width="4.6640625" style="42" customWidth="1"/>
    <col min="12809" max="12810" width="12.6640625" style="42" customWidth="1"/>
    <col min="12811" max="13056" width="11.44140625" style="42"/>
    <col min="13057" max="13057" width="29" style="42" customWidth="1"/>
    <col min="13058" max="13063" width="12.6640625" style="42" customWidth="1"/>
    <col min="13064" max="13064" width="4.6640625" style="42" customWidth="1"/>
    <col min="13065" max="13066" width="12.6640625" style="42" customWidth="1"/>
    <col min="13067" max="13312" width="11.44140625" style="42"/>
    <col min="13313" max="13313" width="29" style="42" customWidth="1"/>
    <col min="13314" max="13319" width="12.6640625" style="42" customWidth="1"/>
    <col min="13320" max="13320" width="4.6640625" style="42" customWidth="1"/>
    <col min="13321" max="13322" width="12.6640625" style="42" customWidth="1"/>
    <col min="13323" max="13568" width="11.44140625" style="42"/>
    <col min="13569" max="13569" width="29" style="42" customWidth="1"/>
    <col min="13570" max="13575" width="12.6640625" style="42" customWidth="1"/>
    <col min="13576" max="13576" width="4.6640625" style="42" customWidth="1"/>
    <col min="13577" max="13578" width="12.6640625" style="42" customWidth="1"/>
    <col min="13579" max="13824" width="11.44140625" style="42"/>
    <col min="13825" max="13825" width="29" style="42" customWidth="1"/>
    <col min="13826" max="13831" width="12.6640625" style="42" customWidth="1"/>
    <col min="13832" max="13832" width="4.6640625" style="42" customWidth="1"/>
    <col min="13833" max="13834" width="12.6640625" style="42" customWidth="1"/>
    <col min="13835" max="14080" width="11.44140625" style="42"/>
    <col min="14081" max="14081" width="29" style="42" customWidth="1"/>
    <col min="14082" max="14087" width="12.6640625" style="42" customWidth="1"/>
    <col min="14088" max="14088" width="4.6640625" style="42" customWidth="1"/>
    <col min="14089" max="14090" width="12.6640625" style="42" customWidth="1"/>
    <col min="14091" max="14336" width="11.44140625" style="42"/>
    <col min="14337" max="14337" width="29" style="42" customWidth="1"/>
    <col min="14338" max="14343" width="12.6640625" style="42" customWidth="1"/>
    <col min="14344" max="14344" width="4.6640625" style="42" customWidth="1"/>
    <col min="14345" max="14346" width="12.6640625" style="42" customWidth="1"/>
    <col min="14347" max="14592" width="11.44140625" style="42"/>
    <col min="14593" max="14593" width="29" style="42" customWidth="1"/>
    <col min="14594" max="14599" width="12.6640625" style="42" customWidth="1"/>
    <col min="14600" max="14600" width="4.6640625" style="42" customWidth="1"/>
    <col min="14601" max="14602" width="12.6640625" style="42" customWidth="1"/>
    <col min="14603" max="14848" width="11.44140625" style="42"/>
    <col min="14849" max="14849" width="29" style="42" customWidth="1"/>
    <col min="14850" max="14855" width="12.6640625" style="42" customWidth="1"/>
    <col min="14856" max="14856" width="4.6640625" style="42" customWidth="1"/>
    <col min="14857" max="14858" width="12.6640625" style="42" customWidth="1"/>
    <col min="14859" max="15104" width="11.44140625" style="42"/>
    <col min="15105" max="15105" width="29" style="42" customWidth="1"/>
    <col min="15106" max="15111" width="12.6640625" style="42" customWidth="1"/>
    <col min="15112" max="15112" width="4.6640625" style="42" customWidth="1"/>
    <col min="15113" max="15114" width="12.6640625" style="42" customWidth="1"/>
    <col min="15115" max="15360" width="11.44140625" style="42"/>
    <col min="15361" max="15361" width="29" style="42" customWidth="1"/>
    <col min="15362" max="15367" width="12.6640625" style="42" customWidth="1"/>
    <col min="15368" max="15368" width="4.6640625" style="42" customWidth="1"/>
    <col min="15369" max="15370" width="12.6640625" style="42" customWidth="1"/>
    <col min="15371" max="15616" width="11.44140625" style="42"/>
    <col min="15617" max="15617" width="29" style="42" customWidth="1"/>
    <col min="15618" max="15623" width="12.6640625" style="42" customWidth="1"/>
    <col min="15624" max="15624" width="4.6640625" style="42" customWidth="1"/>
    <col min="15625" max="15626" width="12.6640625" style="42" customWidth="1"/>
    <col min="15627" max="15872" width="11.44140625" style="42"/>
    <col min="15873" max="15873" width="29" style="42" customWidth="1"/>
    <col min="15874" max="15879" width="12.6640625" style="42" customWidth="1"/>
    <col min="15880" max="15880" width="4.6640625" style="42" customWidth="1"/>
    <col min="15881" max="15882" width="12.6640625" style="42" customWidth="1"/>
    <col min="15883" max="16128" width="11.44140625" style="42"/>
    <col min="16129" max="16129" width="29" style="42" customWidth="1"/>
    <col min="16130" max="16135" width="12.6640625" style="42" customWidth="1"/>
    <col min="16136" max="16136" width="4.6640625" style="42" customWidth="1"/>
    <col min="16137" max="16138" width="12.6640625" style="42" customWidth="1"/>
    <col min="16139" max="16384" width="11.44140625" style="42"/>
  </cols>
  <sheetData>
    <row r="1" spans="1:7" ht="49.95" customHeight="1">
      <c r="A1" s="81" t="s">
        <v>459</v>
      </c>
      <c r="B1" s="81"/>
      <c r="C1" s="81"/>
      <c r="D1" s="81"/>
      <c r="E1" s="81"/>
      <c r="F1" s="81"/>
      <c r="G1" s="81"/>
    </row>
    <row r="2" spans="1:7" ht="19.95" customHeight="1" thickBot="1"/>
    <row r="3" spans="1:7" ht="19.95" customHeight="1" thickBot="1">
      <c r="B3" s="1158">
        <v>2019</v>
      </c>
      <c r="C3" s="1159"/>
      <c r="D3" s="1160"/>
      <c r="E3" s="1158">
        <v>2020</v>
      </c>
      <c r="F3" s="1159"/>
      <c r="G3" s="1161"/>
    </row>
    <row r="4" spans="1:7" ht="39" customHeight="1" thickBot="1">
      <c r="B4" s="577" t="s">
        <v>460</v>
      </c>
      <c r="C4" s="721" t="s">
        <v>461</v>
      </c>
      <c r="D4" s="549" t="s">
        <v>462</v>
      </c>
      <c r="E4" s="577" t="s">
        <v>460</v>
      </c>
      <c r="F4" s="721" t="s">
        <v>461</v>
      </c>
      <c r="G4" s="549" t="s">
        <v>462</v>
      </c>
    </row>
    <row r="5" spans="1:7" ht="19.95" customHeight="1">
      <c r="A5" s="678" t="s">
        <v>463</v>
      </c>
      <c r="B5" s="974">
        <v>3436</v>
      </c>
      <c r="C5" s="975">
        <v>84167.078899999993</v>
      </c>
      <c r="D5" s="976">
        <v>81519.805919999999</v>
      </c>
      <c r="E5" s="974">
        <v>3400</v>
      </c>
      <c r="F5" s="975">
        <v>64170.276520000007</v>
      </c>
      <c r="G5" s="976">
        <v>63361.465909999999</v>
      </c>
    </row>
    <row r="6" spans="1:7" ht="19.95" customHeight="1" thickBot="1">
      <c r="A6" s="679" t="s">
        <v>464</v>
      </c>
      <c r="B6" s="977">
        <v>6662</v>
      </c>
      <c r="C6" s="978">
        <v>1051831.541</v>
      </c>
      <c r="D6" s="979">
        <v>1051685.5190000001</v>
      </c>
      <c r="E6" s="977">
        <v>6902</v>
      </c>
      <c r="F6" s="978">
        <v>915178.25425999996</v>
      </c>
      <c r="G6" s="979">
        <v>915408.13052999997</v>
      </c>
    </row>
    <row r="7" spans="1:7" ht="19.95" customHeight="1" thickBot="1">
      <c r="A7" s="523" t="s">
        <v>50</v>
      </c>
      <c r="B7" s="675">
        <f t="shared" ref="B7:G7" si="0">SUM(B5:B6)</f>
        <v>10098</v>
      </c>
      <c r="C7" s="676">
        <f t="shared" si="0"/>
        <v>1135998.6199</v>
      </c>
      <c r="D7" s="677">
        <f t="shared" si="0"/>
        <v>1133205.32492</v>
      </c>
      <c r="E7" s="675">
        <f t="shared" si="0"/>
        <v>10302</v>
      </c>
      <c r="F7" s="676">
        <f t="shared" si="0"/>
        <v>979348.53077999991</v>
      </c>
      <c r="G7" s="676">
        <f t="shared" si="0"/>
        <v>978769.59643999999</v>
      </c>
    </row>
    <row r="9" spans="1:7" ht="13.8" thickBot="1"/>
    <row r="10" spans="1:7" ht="19.95" customHeight="1" thickBot="1">
      <c r="A10" s="52"/>
      <c r="B10" s="1158" t="s">
        <v>465</v>
      </c>
      <c r="C10" s="1159"/>
      <c r="D10" s="1159"/>
      <c r="E10" s="1159"/>
      <c r="F10" s="1159"/>
      <c r="G10" s="1161"/>
    </row>
    <row r="11" spans="1:7" ht="19.95" customHeight="1">
      <c r="A11" s="52"/>
      <c r="B11" s="1162" t="s">
        <v>460</v>
      </c>
      <c r="C11" s="1163"/>
      <c r="D11" s="1162" t="s">
        <v>466</v>
      </c>
      <c r="E11" s="1163"/>
      <c r="F11" s="1164" t="s">
        <v>467</v>
      </c>
      <c r="G11" s="1163"/>
    </row>
    <row r="12" spans="1:7" ht="30" customHeight="1" thickBot="1">
      <c r="A12" s="52"/>
      <c r="B12" s="680" t="s">
        <v>52</v>
      </c>
      <c r="C12" s="681" t="s">
        <v>6</v>
      </c>
      <c r="D12" s="680" t="s">
        <v>324</v>
      </c>
      <c r="E12" s="681" t="s">
        <v>6</v>
      </c>
      <c r="F12" s="682" t="s">
        <v>324</v>
      </c>
      <c r="G12" s="681" t="s">
        <v>6</v>
      </c>
    </row>
    <row r="13" spans="1:7" ht="19.95" customHeight="1">
      <c r="A13" s="683" t="s">
        <v>463</v>
      </c>
      <c r="B13" s="684">
        <f>E5-B5</f>
        <v>-36</v>
      </c>
      <c r="C13" s="328">
        <f>(E5-B5)/B5</f>
        <v>-1.0477299185098952E-2</v>
      </c>
      <c r="D13" s="684">
        <f>F5-C5</f>
        <v>-19996.802379999986</v>
      </c>
      <c r="E13" s="328">
        <f>(F5-C5)/C5</f>
        <v>-0.23758460720442073</v>
      </c>
      <c r="F13" s="685">
        <f>G5-D5</f>
        <v>-18158.34001</v>
      </c>
      <c r="G13" s="328">
        <f>(G5-D5)/D5</f>
        <v>-0.22274758636962172</v>
      </c>
    </row>
    <row r="14" spans="1:7" ht="19.95" customHeight="1" thickBot="1">
      <c r="A14" s="686" t="s">
        <v>464</v>
      </c>
      <c r="B14" s="687">
        <f>E6-B6</f>
        <v>240</v>
      </c>
      <c r="C14" s="329">
        <f>(E6-B6)/B6</f>
        <v>3.6025217652356653E-2</v>
      </c>
      <c r="D14" s="687">
        <f>F6-C6</f>
        <v>-136653.28674000001</v>
      </c>
      <c r="E14" s="329">
        <f>(F6-C6)/C6</f>
        <v>-0.12991936580460464</v>
      </c>
      <c r="F14" s="688">
        <f>G6-D6</f>
        <v>-136277.38847000012</v>
      </c>
      <c r="G14" s="329">
        <f>(G6-D6)/D6</f>
        <v>-0.12957997995406467</v>
      </c>
    </row>
    <row r="15" spans="1:7" ht="19.95" customHeight="1" thickBot="1">
      <c r="A15" s="689" t="s">
        <v>50</v>
      </c>
      <c r="B15" s="675">
        <f>E7-B7</f>
        <v>204</v>
      </c>
      <c r="C15" s="593">
        <f>(E7-B7)/B7</f>
        <v>2.0202020202020204E-2</v>
      </c>
      <c r="D15" s="675">
        <f>F7-C7</f>
        <v>-156650.08912000014</v>
      </c>
      <c r="E15" s="593">
        <f>(F7-C7)/C7</f>
        <v>-0.13789637273836633</v>
      </c>
      <c r="F15" s="530">
        <f>G7-D7</f>
        <v>-154435.72848000005</v>
      </c>
      <c r="G15" s="593">
        <f>(G7-D7)/D7</f>
        <v>-0.13628221213212408</v>
      </c>
    </row>
  </sheetData>
  <mergeCells count="6">
    <mergeCell ref="B3:D3"/>
    <mergeCell ref="E3:G3"/>
    <mergeCell ref="B10:G10"/>
    <mergeCell ref="B11:C11"/>
    <mergeCell ref="D11:E11"/>
    <mergeCell ref="F11:G11"/>
  </mergeCells>
  <printOptions horizontalCentered="1"/>
  <pageMargins left="0" right="0" top="0.35433070866141736" bottom="0.31496062992125984" header="0" footer="0.19685039370078741"/>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opLeftCell="A4" zoomScaleNormal="100" workbookViewId="0">
      <selection activeCell="E32" sqref="E32"/>
    </sheetView>
  </sheetViews>
  <sheetFormatPr baseColWidth="10" defaultRowHeight="13.2"/>
  <cols>
    <col min="1" max="2" width="11.44140625" style="42"/>
    <col min="3" max="5" width="14.6640625" style="42" customWidth="1"/>
    <col min="6" max="258" width="11.44140625" style="42"/>
    <col min="259" max="261" width="14.6640625" style="42" customWidth="1"/>
    <col min="262" max="514" width="11.44140625" style="42"/>
    <col min="515" max="517" width="14.6640625" style="42" customWidth="1"/>
    <col min="518" max="770" width="11.44140625" style="42"/>
    <col min="771" max="773" width="14.6640625" style="42" customWidth="1"/>
    <col min="774" max="1026" width="11.44140625" style="42"/>
    <col min="1027" max="1029" width="14.6640625" style="42" customWidth="1"/>
    <col min="1030" max="1282" width="11.44140625" style="42"/>
    <col min="1283" max="1285" width="14.6640625" style="42" customWidth="1"/>
    <col min="1286" max="1538" width="11.44140625" style="42"/>
    <col min="1539" max="1541" width="14.6640625" style="42" customWidth="1"/>
    <col min="1542" max="1794" width="11.44140625" style="42"/>
    <col min="1795" max="1797" width="14.6640625" style="42" customWidth="1"/>
    <col min="1798" max="2050" width="11.44140625" style="42"/>
    <col min="2051" max="2053" width="14.6640625" style="42" customWidth="1"/>
    <col min="2054" max="2306" width="11.44140625" style="42"/>
    <col min="2307" max="2309" width="14.6640625" style="42" customWidth="1"/>
    <col min="2310" max="2562" width="11.44140625" style="42"/>
    <col min="2563" max="2565" width="14.6640625" style="42" customWidth="1"/>
    <col min="2566" max="2818" width="11.44140625" style="42"/>
    <col min="2819" max="2821" width="14.6640625" style="42" customWidth="1"/>
    <col min="2822" max="3074" width="11.44140625" style="42"/>
    <col min="3075" max="3077" width="14.6640625" style="42" customWidth="1"/>
    <col min="3078" max="3330" width="11.44140625" style="42"/>
    <col min="3331" max="3333" width="14.6640625" style="42" customWidth="1"/>
    <col min="3334" max="3586" width="11.44140625" style="42"/>
    <col min="3587" max="3589" width="14.6640625" style="42" customWidth="1"/>
    <col min="3590" max="3842" width="11.44140625" style="42"/>
    <col min="3843" max="3845" width="14.6640625" style="42" customWidth="1"/>
    <col min="3846" max="4098" width="11.44140625" style="42"/>
    <col min="4099" max="4101" width="14.6640625" style="42" customWidth="1"/>
    <col min="4102" max="4354" width="11.44140625" style="42"/>
    <col min="4355" max="4357" width="14.6640625" style="42" customWidth="1"/>
    <col min="4358" max="4610" width="11.44140625" style="42"/>
    <col min="4611" max="4613" width="14.6640625" style="42" customWidth="1"/>
    <col min="4614" max="4866" width="11.44140625" style="42"/>
    <col min="4867" max="4869" width="14.6640625" style="42" customWidth="1"/>
    <col min="4870" max="5122" width="11.44140625" style="42"/>
    <col min="5123" max="5125" width="14.6640625" style="42" customWidth="1"/>
    <col min="5126" max="5378" width="11.44140625" style="42"/>
    <col min="5379" max="5381" width="14.6640625" style="42" customWidth="1"/>
    <col min="5382" max="5634" width="11.44140625" style="42"/>
    <col min="5635" max="5637" width="14.6640625" style="42" customWidth="1"/>
    <col min="5638" max="5890" width="11.44140625" style="42"/>
    <col min="5891" max="5893" width="14.6640625" style="42" customWidth="1"/>
    <col min="5894" max="6146" width="11.44140625" style="42"/>
    <col min="6147" max="6149" width="14.6640625" style="42" customWidth="1"/>
    <col min="6150" max="6402" width="11.44140625" style="42"/>
    <col min="6403" max="6405" width="14.6640625" style="42" customWidth="1"/>
    <col min="6406" max="6658" width="11.44140625" style="42"/>
    <col min="6659" max="6661" width="14.6640625" style="42" customWidth="1"/>
    <col min="6662" max="6914" width="11.44140625" style="42"/>
    <col min="6915" max="6917" width="14.6640625" style="42" customWidth="1"/>
    <col min="6918" max="7170" width="11.44140625" style="42"/>
    <col min="7171" max="7173" width="14.6640625" style="42" customWidth="1"/>
    <col min="7174" max="7426" width="11.44140625" style="42"/>
    <col min="7427" max="7429" width="14.6640625" style="42" customWidth="1"/>
    <col min="7430" max="7682" width="11.44140625" style="42"/>
    <col min="7683" max="7685" width="14.6640625" style="42" customWidth="1"/>
    <col min="7686" max="7938" width="11.44140625" style="42"/>
    <col min="7939" max="7941" width="14.6640625" style="42" customWidth="1"/>
    <col min="7942" max="8194" width="11.44140625" style="42"/>
    <col min="8195" max="8197" width="14.6640625" style="42" customWidth="1"/>
    <col min="8198" max="8450" width="11.44140625" style="42"/>
    <col min="8451" max="8453" width="14.6640625" style="42" customWidth="1"/>
    <col min="8454" max="8706" width="11.44140625" style="42"/>
    <col min="8707" max="8709" width="14.6640625" style="42" customWidth="1"/>
    <col min="8710" max="8962" width="11.44140625" style="42"/>
    <col min="8963" max="8965" width="14.6640625" style="42" customWidth="1"/>
    <col min="8966" max="9218" width="11.44140625" style="42"/>
    <col min="9219" max="9221" width="14.6640625" style="42" customWidth="1"/>
    <col min="9222" max="9474" width="11.44140625" style="42"/>
    <col min="9475" max="9477" width="14.6640625" style="42" customWidth="1"/>
    <col min="9478" max="9730" width="11.44140625" style="42"/>
    <col min="9731" max="9733" width="14.6640625" style="42" customWidth="1"/>
    <col min="9734" max="9986" width="11.44140625" style="42"/>
    <col min="9987" max="9989" width="14.6640625" style="42" customWidth="1"/>
    <col min="9990" max="10242" width="11.44140625" style="42"/>
    <col min="10243" max="10245" width="14.6640625" style="42" customWidth="1"/>
    <col min="10246" max="10498" width="11.44140625" style="42"/>
    <col min="10499" max="10501" width="14.6640625" style="42" customWidth="1"/>
    <col min="10502" max="10754" width="11.44140625" style="42"/>
    <col min="10755" max="10757" width="14.6640625" style="42" customWidth="1"/>
    <col min="10758" max="11010" width="11.44140625" style="42"/>
    <col min="11011" max="11013" width="14.6640625" style="42" customWidth="1"/>
    <col min="11014" max="11266" width="11.44140625" style="42"/>
    <col min="11267" max="11269" width="14.6640625" style="42" customWidth="1"/>
    <col min="11270" max="11522" width="11.44140625" style="42"/>
    <col min="11523" max="11525" width="14.6640625" style="42" customWidth="1"/>
    <col min="11526" max="11778" width="11.44140625" style="42"/>
    <col min="11779" max="11781" width="14.6640625" style="42" customWidth="1"/>
    <col min="11782" max="12034" width="11.44140625" style="42"/>
    <col min="12035" max="12037" width="14.6640625" style="42" customWidth="1"/>
    <col min="12038" max="12290" width="11.44140625" style="42"/>
    <col min="12291" max="12293" width="14.6640625" style="42" customWidth="1"/>
    <col min="12294" max="12546" width="11.44140625" style="42"/>
    <col min="12547" max="12549" width="14.6640625" style="42" customWidth="1"/>
    <col min="12550" max="12802" width="11.44140625" style="42"/>
    <col min="12803" max="12805" width="14.6640625" style="42" customWidth="1"/>
    <col min="12806" max="13058" width="11.44140625" style="42"/>
    <col min="13059" max="13061" width="14.6640625" style="42" customWidth="1"/>
    <col min="13062" max="13314" width="11.44140625" style="42"/>
    <col min="13315" max="13317" width="14.6640625" style="42" customWidth="1"/>
    <col min="13318" max="13570" width="11.44140625" style="42"/>
    <col min="13571" max="13573" width="14.6640625" style="42" customWidth="1"/>
    <col min="13574" max="13826" width="11.44140625" style="42"/>
    <col min="13827" max="13829" width="14.6640625" style="42" customWidth="1"/>
    <col min="13830" max="14082" width="11.44140625" style="42"/>
    <col min="14083" max="14085" width="14.6640625" style="42" customWidth="1"/>
    <col min="14086" max="14338" width="11.44140625" style="42"/>
    <col min="14339" max="14341" width="14.6640625" style="42" customWidth="1"/>
    <col min="14342" max="14594" width="11.44140625" style="42"/>
    <col min="14595" max="14597" width="14.6640625" style="42" customWidth="1"/>
    <col min="14598" max="14850" width="11.44140625" style="42"/>
    <col min="14851" max="14853" width="14.6640625" style="42" customWidth="1"/>
    <col min="14854" max="15106" width="11.44140625" style="42"/>
    <col min="15107" max="15109" width="14.6640625" style="42" customWidth="1"/>
    <col min="15110" max="15362" width="11.44140625" style="42"/>
    <col min="15363" max="15365" width="14.6640625" style="42" customWidth="1"/>
    <col min="15366" max="15618" width="11.44140625" style="42"/>
    <col min="15619" max="15621" width="14.6640625" style="42" customWidth="1"/>
    <col min="15622" max="15874" width="11.44140625" style="42"/>
    <col min="15875" max="15877" width="14.6640625" style="42" customWidth="1"/>
    <col min="15878" max="16130" width="11.44140625" style="42"/>
    <col min="16131" max="16133" width="14.6640625" style="42" customWidth="1"/>
    <col min="16134" max="16384" width="11.44140625" style="42"/>
  </cols>
  <sheetData>
    <row r="1" spans="1:9" ht="61.2" customHeight="1">
      <c r="A1" s="81" t="s">
        <v>468</v>
      </c>
      <c r="C1" s="81"/>
      <c r="D1" s="81"/>
      <c r="E1" s="81"/>
      <c r="F1" s="81"/>
      <c r="G1" s="80"/>
      <c r="H1" s="80"/>
      <c r="I1" s="80"/>
    </row>
    <row r="4" spans="1:9" ht="34.950000000000003" customHeight="1"/>
    <row r="5" spans="1:9" ht="18" customHeight="1"/>
    <row r="6" spans="1:9" ht="18" customHeight="1"/>
    <row r="7" spans="1:9" ht="18" customHeight="1"/>
    <row r="8" spans="1:9" ht="18" customHeight="1"/>
    <row r="9" spans="1:9" ht="18" customHeight="1"/>
    <row r="10" spans="1:9" ht="18" customHeight="1"/>
    <row r="11" spans="1:9" ht="18" customHeight="1"/>
    <row r="12" spans="1:9" ht="18" customHeight="1"/>
    <row r="13" spans="1:9" ht="18" customHeight="1"/>
    <row r="14" spans="1:9" ht="18" customHeight="1"/>
    <row r="15" spans="1:9" ht="18" customHeight="1"/>
    <row r="16" spans="1:9" ht="18" customHeight="1"/>
    <row r="17" spans="1:4" ht="18" customHeight="1"/>
    <row r="18" spans="1:4" ht="18" customHeight="1"/>
    <row r="24" spans="1:4">
      <c r="A24" s="807"/>
    </row>
    <row r="25" spans="1:4" ht="13.8" thickBot="1"/>
    <row r="26" spans="1:4" ht="24.75" customHeight="1" thickBot="1">
      <c r="A26" s="750" t="s">
        <v>236</v>
      </c>
      <c r="B26" s="526" t="s">
        <v>469</v>
      </c>
      <c r="C26" s="751" t="s">
        <v>470</v>
      </c>
      <c r="D26" s="751" t="s">
        <v>471</v>
      </c>
    </row>
    <row r="27" spans="1:4" ht="18" customHeight="1">
      <c r="A27" s="206">
        <v>2009</v>
      </c>
      <c r="B27" s="220">
        <v>688282</v>
      </c>
      <c r="C27" s="220">
        <v>1002438</v>
      </c>
      <c r="D27" s="214">
        <v>37627</v>
      </c>
    </row>
    <row r="28" spans="1:4" ht="18" customHeight="1">
      <c r="A28" s="207">
        <v>2010</v>
      </c>
      <c r="B28" s="240">
        <v>674358</v>
      </c>
      <c r="C28" s="240">
        <v>1049029</v>
      </c>
      <c r="D28" s="217">
        <v>39212</v>
      </c>
    </row>
    <row r="29" spans="1:4" ht="18" customHeight="1">
      <c r="A29" s="207">
        <v>2011</v>
      </c>
      <c r="B29" s="240">
        <v>664963</v>
      </c>
      <c r="C29" s="240">
        <v>1068556</v>
      </c>
      <c r="D29" s="217">
        <v>39778</v>
      </c>
    </row>
    <row r="30" spans="1:4" ht="18" customHeight="1">
      <c r="A30" s="207">
        <v>2012</v>
      </c>
      <c r="B30" s="240">
        <v>659476</v>
      </c>
      <c r="C30" s="240">
        <v>1084868</v>
      </c>
      <c r="D30" s="217">
        <v>42967</v>
      </c>
    </row>
    <row r="31" spans="1:4" ht="18" customHeight="1">
      <c r="A31" s="207">
        <v>2013</v>
      </c>
      <c r="B31" s="240">
        <v>655509</v>
      </c>
      <c r="C31" s="240">
        <v>1098151</v>
      </c>
      <c r="D31" s="217">
        <v>43542</v>
      </c>
    </row>
    <row r="32" spans="1:4" ht="18" customHeight="1">
      <c r="A32" s="207">
        <v>2014</v>
      </c>
      <c r="B32" s="240">
        <v>648587</v>
      </c>
      <c r="C32" s="240">
        <v>1112891</v>
      </c>
      <c r="D32" s="217">
        <v>42460</v>
      </c>
    </row>
    <row r="33" spans="1:4" ht="18" customHeight="1">
      <c r="A33" s="207">
        <v>2015</v>
      </c>
      <c r="B33" s="240">
        <v>649060</v>
      </c>
      <c r="C33" s="240">
        <v>1121255</v>
      </c>
      <c r="D33" s="217">
        <v>42474</v>
      </c>
    </row>
    <row r="34" spans="1:4" ht="18" customHeight="1">
      <c r="A34" s="207">
        <v>2016</v>
      </c>
      <c r="B34" s="240">
        <v>649298</v>
      </c>
      <c r="C34" s="240">
        <v>1128546</v>
      </c>
      <c r="D34" s="217">
        <v>44405</v>
      </c>
    </row>
    <row r="35" spans="1:4" ht="18" customHeight="1">
      <c r="A35" s="207">
        <v>2017</v>
      </c>
      <c r="B35" s="240">
        <v>643134</v>
      </c>
      <c r="C35" s="240">
        <v>1135222</v>
      </c>
      <c r="D35" s="217">
        <v>44145</v>
      </c>
    </row>
    <row r="36" spans="1:4" ht="18" customHeight="1">
      <c r="A36" s="877">
        <v>2018</v>
      </c>
      <c r="B36" s="890">
        <v>640437</v>
      </c>
      <c r="C36" s="890">
        <v>1140894</v>
      </c>
      <c r="D36" s="888">
        <v>45078</v>
      </c>
    </row>
    <row r="37" spans="1:4" ht="18" customHeight="1">
      <c r="A37" s="207">
        <v>2019</v>
      </c>
      <c r="B37" s="240">
        <v>640828</v>
      </c>
      <c r="C37" s="240">
        <v>1147626</v>
      </c>
      <c r="D37" s="217">
        <v>45534</v>
      </c>
    </row>
    <row r="38" spans="1:4" ht="18" customHeight="1" thickBot="1">
      <c r="A38" s="1035">
        <v>2020</v>
      </c>
      <c r="B38" s="1010">
        <v>641036</v>
      </c>
      <c r="C38" s="1010">
        <v>1155695</v>
      </c>
      <c r="D38" s="1008">
        <v>45044</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Normal="100" workbookViewId="0">
      <selection activeCell="E32" sqref="E32"/>
    </sheetView>
  </sheetViews>
  <sheetFormatPr baseColWidth="10" defaultColWidth="11.44140625" defaultRowHeight="13.2"/>
  <cols>
    <col min="1" max="16384" width="11.44140625" style="42"/>
  </cols>
  <sheetData>
    <row r="1" spans="1:9" ht="61.2" customHeight="1">
      <c r="A1" s="81" t="s">
        <v>472</v>
      </c>
      <c r="B1" s="81"/>
      <c r="C1" s="81"/>
      <c r="D1" s="81"/>
      <c r="E1" s="81"/>
      <c r="F1" s="81"/>
      <c r="G1" s="81"/>
      <c r="H1" s="80"/>
      <c r="I1" s="80"/>
    </row>
    <row r="3" spans="1:9">
      <c r="A3" s="82"/>
    </row>
    <row r="4" spans="1:9">
      <c r="A4" s="82"/>
    </row>
    <row r="25" spans="1:2" ht="13.8" thickBot="1">
      <c r="A25" s="807"/>
    </row>
    <row r="26" spans="1:2" ht="40.200000000000003" thickBot="1">
      <c r="A26" s="514" t="s">
        <v>236</v>
      </c>
      <c r="B26" s="514" t="s">
        <v>473</v>
      </c>
    </row>
    <row r="27" spans="1:2" ht="18" customHeight="1">
      <c r="A27" s="801">
        <v>2009</v>
      </c>
      <c r="B27" s="802">
        <v>28167</v>
      </c>
    </row>
    <row r="28" spans="1:2" ht="18" customHeight="1">
      <c r="A28" s="773">
        <v>2010</v>
      </c>
      <c r="B28" s="309">
        <v>25451</v>
      </c>
    </row>
    <row r="29" spans="1:2" ht="18" customHeight="1">
      <c r="A29" s="773">
        <v>2011</v>
      </c>
      <c r="B29" s="309">
        <v>25698</v>
      </c>
    </row>
    <row r="30" spans="1:2" ht="18" customHeight="1">
      <c r="A30" s="773">
        <v>2012</v>
      </c>
      <c r="B30" s="309">
        <v>12599</v>
      </c>
    </row>
    <row r="31" spans="1:2" ht="18" customHeight="1">
      <c r="A31" s="773">
        <v>2013</v>
      </c>
      <c r="B31" s="309">
        <v>13129</v>
      </c>
    </row>
    <row r="32" spans="1:2" ht="18" customHeight="1">
      <c r="A32" s="773">
        <v>2014</v>
      </c>
      <c r="B32" s="309">
        <v>8681</v>
      </c>
    </row>
    <row r="33" spans="1:2" ht="18" customHeight="1">
      <c r="A33" s="773">
        <v>2015</v>
      </c>
      <c r="B33" s="309">
        <v>9793.5</v>
      </c>
    </row>
    <row r="34" spans="1:2" ht="18" customHeight="1">
      <c r="A34" s="773">
        <v>2016</v>
      </c>
      <c r="B34" s="309">
        <v>8546</v>
      </c>
    </row>
    <row r="35" spans="1:2" ht="18" customHeight="1">
      <c r="A35" s="773">
        <v>2017</v>
      </c>
      <c r="B35" s="309">
        <v>7627</v>
      </c>
    </row>
    <row r="36" spans="1:2" ht="18" customHeight="1">
      <c r="A36" s="891">
        <v>2018</v>
      </c>
      <c r="B36" s="892">
        <v>10206</v>
      </c>
    </row>
    <row r="37" spans="1:2" ht="18" customHeight="1">
      <c r="A37" s="773">
        <v>2019</v>
      </c>
      <c r="B37" s="309">
        <v>18827</v>
      </c>
    </row>
    <row r="38" spans="1:2" ht="18" customHeight="1" thickBot="1">
      <c r="A38" s="1058">
        <v>2020</v>
      </c>
      <c r="B38" s="1011">
        <v>6555</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7" zoomScaleNormal="100" workbookViewId="0">
      <selection activeCell="E32" sqref="E32"/>
    </sheetView>
  </sheetViews>
  <sheetFormatPr baseColWidth="10" defaultColWidth="11.44140625" defaultRowHeight="13.2"/>
  <cols>
    <col min="1" max="16384" width="11.44140625" style="42"/>
  </cols>
  <sheetData>
    <row r="1" spans="1:9" ht="61.2" customHeight="1">
      <c r="A1" s="81" t="s">
        <v>474</v>
      </c>
      <c r="B1" s="81"/>
      <c r="C1" s="81"/>
      <c r="D1" s="81"/>
      <c r="E1" s="81"/>
      <c r="F1" s="81"/>
      <c r="G1" s="81"/>
      <c r="H1" s="80"/>
      <c r="I1" s="80"/>
    </row>
    <row r="2" spans="1:9">
      <c r="A2" s="82"/>
    </row>
    <row r="3" spans="1:9">
      <c r="A3" s="82"/>
    </row>
    <row r="26" spans="1:2">
      <c r="A26" s="807"/>
    </row>
    <row r="27" spans="1:2" ht="13.8" thickBot="1"/>
    <row r="28" spans="1:2" ht="39.6">
      <c r="A28" s="557" t="s">
        <v>236</v>
      </c>
      <c r="B28" s="557" t="s">
        <v>475</v>
      </c>
    </row>
    <row r="29" spans="1:2" ht="18" customHeight="1">
      <c r="A29" s="774">
        <v>2009</v>
      </c>
      <c r="B29" s="308">
        <v>3</v>
      </c>
    </row>
    <row r="30" spans="1:2" ht="18" customHeight="1">
      <c r="A30" s="774">
        <v>2010</v>
      </c>
      <c r="B30" s="308">
        <v>4</v>
      </c>
    </row>
    <row r="31" spans="1:2" ht="18" customHeight="1">
      <c r="A31" s="774">
        <v>2011</v>
      </c>
      <c r="B31" s="308">
        <v>9</v>
      </c>
    </row>
    <row r="32" spans="1:2" ht="18" customHeight="1">
      <c r="A32" s="774">
        <v>2012</v>
      </c>
      <c r="B32" s="308">
        <v>7</v>
      </c>
    </row>
    <row r="33" spans="1:2" ht="18" customHeight="1">
      <c r="A33" s="774">
        <v>2013</v>
      </c>
      <c r="B33" s="308">
        <v>18</v>
      </c>
    </row>
    <row r="34" spans="1:2" ht="18" customHeight="1">
      <c r="A34" s="774">
        <v>2014</v>
      </c>
      <c r="B34" s="308">
        <v>19</v>
      </c>
    </row>
    <row r="35" spans="1:2" ht="18" customHeight="1">
      <c r="A35" s="774">
        <v>2015</v>
      </c>
      <c r="B35" s="308">
        <v>27</v>
      </c>
    </row>
    <row r="36" spans="1:2" ht="18" customHeight="1">
      <c r="A36" s="774">
        <v>2016</v>
      </c>
      <c r="B36" s="308">
        <v>29</v>
      </c>
    </row>
    <row r="37" spans="1:2" ht="18" customHeight="1">
      <c r="A37" s="774">
        <v>2017</v>
      </c>
      <c r="B37" s="308">
        <v>34</v>
      </c>
    </row>
    <row r="38" spans="1:2" ht="18" customHeight="1">
      <c r="A38" s="893">
        <v>2018</v>
      </c>
      <c r="B38" s="894">
        <v>26</v>
      </c>
    </row>
    <row r="39" spans="1:2" ht="18" customHeight="1">
      <c r="A39" s="774">
        <v>2019</v>
      </c>
      <c r="B39" s="308">
        <v>23</v>
      </c>
    </row>
    <row r="40" spans="1:2" ht="18" customHeight="1" thickBot="1">
      <c r="A40" s="1059">
        <v>2020</v>
      </c>
      <c r="B40" s="1012">
        <v>16</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opLeftCell="A4" zoomScaleNormal="100" workbookViewId="0">
      <selection activeCell="E32" sqref="E32"/>
    </sheetView>
  </sheetViews>
  <sheetFormatPr baseColWidth="10" defaultRowHeight="13.2"/>
  <cols>
    <col min="1" max="1" width="11.44140625" style="42"/>
    <col min="2" max="2" width="14.33203125" style="42" customWidth="1"/>
    <col min="3" max="4" width="14.6640625" style="42" customWidth="1"/>
    <col min="5" max="258" width="11.44140625" style="42"/>
    <col min="259" max="260" width="14.6640625" style="42" customWidth="1"/>
    <col min="261" max="514" width="11.44140625" style="42"/>
    <col min="515" max="516" width="14.6640625" style="42" customWidth="1"/>
    <col min="517" max="770" width="11.44140625" style="42"/>
    <col min="771" max="772" width="14.6640625" style="42" customWidth="1"/>
    <col min="773" max="1026" width="11.44140625" style="42"/>
    <col min="1027" max="1028" width="14.6640625" style="42" customWidth="1"/>
    <col min="1029" max="1282" width="11.44140625" style="42"/>
    <col min="1283" max="1284" width="14.6640625" style="42" customWidth="1"/>
    <col min="1285" max="1538" width="11.44140625" style="42"/>
    <col min="1539" max="1540" width="14.6640625" style="42" customWidth="1"/>
    <col min="1541" max="1794" width="11.44140625" style="42"/>
    <col min="1795" max="1796" width="14.6640625" style="42" customWidth="1"/>
    <col min="1797" max="2050" width="11.44140625" style="42"/>
    <col min="2051" max="2052" width="14.6640625" style="42" customWidth="1"/>
    <col min="2053" max="2306" width="11.44140625" style="42"/>
    <col min="2307" max="2308" width="14.6640625" style="42" customWidth="1"/>
    <col min="2309" max="2562" width="11.44140625" style="42"/>
    <col min="2563" max="2564" width="14.6640625" style="42" customWidth="1"/>
    <col min="2565" max="2818" width="11.44140625" style="42"/>
    <col min="2819" max="2820" width="14.6640625" style="42" customWidth="1"/>
    <col min="2821" max="3074" width="11.44140625" style="42"/>
    <col min="3075" max="3076" width="14.6640625" style="42" customWidth="1"/>
    <col min="3077" max="3330" width="11.44140625" style="42"/>
    <col min="3331" max="3332" width="14.6640625" style="42" customWidth="1"/>
    <col min="3333" max="3586" width="11.44140625" style="42"/>
    <col min="3587" max="3588" width="14.6640625" style="42" customWidth="1"/>
    <col min="3589" max="3842" width="11.44140625" style="42"/>
    <col min="3843" max="3844" width="14.6640625" style="42" customWidth="1"/>
    <col min="3845" max="4098" width="11.44140625" style="42"/>
    <col min="4099" max="4100" width="14.6640625" style="42" customWidth="1"/>
    <col min="4101" max="4354" width="11.44140625" style="42"/>
    <col min="4355" max="4356" width="14.6640625" style="42" customWidth="1"/>
    <col min="4357" max="4610" width="11.44140625" style="42"/>
    <col min="4611" max="4612" width="14.6640625" style="42" customWidth="1"/>
    <col min="4613" max="4866" width="11.44140625" style="42"/>
    <col min="4867" max="4868" width="14.6640625" style="42" customWidth="1"/>
    <col min="4869" max="5122" width="11.44140625" style="42"/>
    <col min="5123" max="5124" width="14.6640625" style="42" customWidth="1"/>
    <col min="5125" max="5378" width="11.44140625" style="42"/>
    <col min="5379" max="5380" width="14.6640625" style="42" customWidth="1"/>
    <col min="5381" max="5634" width="11.44140625" style="42"/>
    <col min="5635" max="5636" width="14.6640625" style="42" customWidth="1"/>
    <col min="5637" max="5890" width="11.44140625" style="42"/>
    <col min="5891" max="5892" width="14.6640625" style="42" customWidth="1"/>
    <col min="5893" max="6146" width="11.44140625" style="42"/>
    <col min="6147" max="6148" width="14.6640625" style="42" customWidth="1"/>
    <col min="6149" max="6402" width="11.44140625" style="42"/>
    <col min="6403" max="6404" width="14.6640625" style="42" customWidth="1"/>
    <col min="6405" max="6658" width="11.44140625" style="42"/>
    <col min="6659" max="6660" width="14.6640625" style="42" customWidth="1"/>
    <col min="6661" max="6914" width="11.44140625" style="42"/>
    <col min="6915" max="6916" width="14.6640625" style="42" customWidth="1"/>
    <col min="6917" max="7170" width="11.44140625" style="42"/>
    <col min="7171" max="7172" width="14.6640625" style="42" customWidth="1"/>
    <col min="7173" max="7426" width="11.44140625" style="42"/>
    <col min="7427" max="7428" width="14.6640625" style="42" customWidth="1"/>
    <col min="7429" max="7682" width="11.44140625" style="42"/>
    <col min="7683" max="7684" width="14.6640625" style="42" customWidth="1"/>
    <col min="7685" max="7938" width="11.44140625" style="42"/>
    <col min="7939" max="7940" width="14.6640625" style="42" customWidth="1"/>
    <col min="7941" max="8194" width="11.44140625" style="42"/>
    <col min="8195" max="8196" width="14.6640625" style="42" customWidth="1"/>
    <col min="8197" max="8450" width="11.44140625" style="42"/>
    <col min="8451" max="8452" width="14.6640625" style="42" customWidth="1"/>
    <col min="8453" max="8706" width="11.44140625" style="42"/>
    <col min="8707" max="8708" width="14.6640625" style="42" customWidth="1"/>
    <col min="8709" max="8962" width="11.44140625" style="42"/>
    <col min="8963" max="8964" width="14.6640625" style="42" customWidth="1"/>
    <col min="8965" max="9218" width="11.44140625" style="42"/>
    <col min="9219" max="9220" width="14.6640625" style="42" customWidth="1"/>
    <col min="9221" max="9474" width="11.44140625" style="42"/>
    <col min="9475" max="9476" width="14.6640625" style="42" customWidth="1"/>
    <col min="9477" max="9730" width="11.44140625" style="42"/>
    <col min="9731" max="9732" width="14.6640625" style="42" customWidth="1"/>
    <col min="9733" max="9986" width="11.44140625" style="42"/>
    <col min="9987" max="9988" width="14.6640625" style="42" customWidth="1"/>
    <col min="9989" max="10242" width="11.44140625" style="42"/>
    <col min="10243" max="10244" width="14.6640625" style="42" customWidth="1"/>
    <col min="10245" max="10498" width="11.44140625" style="42"/>
    <col min="10499" max="10500" width="14.6640625" style="42" customWidth="1"/>
    <col min="10501" max="10754" width="11.44140625" style="42"/>
    <col min="10755" max="10756" width="14.6640625" style="42" customWidth="1"/>
    <col min="10757" max="11010" width="11.44140625" style="42"/>
    <col min="11011" max="11012" width="14.6640625" style="42" customWidth="1"/>
    <col min="11013" max="11266" width="11.44140625" style="42"/>
    <col min="11267" max="11268" width="14.6640625" style="42" customWidth="1"/>
    <col min="11269" max="11522" width="11.44140625" style="42"/>
    <col min="11523" max="11524" width="14.6640625" style="42" customWidth="1"/>
    <col min="11525" max="11778" width="11.44140625" style="42"/>
    <col min="11779" max="11780" width="14.6640625" style="42" customWidth="1"/>
    <col min="11781" max="12034" width="11.44140625" style="42"/>
    <col min="12035" max="12036" width="14.6640625" style="42" customWidth="1"/>
    <col min="12037" max="12290" width="11.44140625" style="42"/>
    <col min="12291" max="12292" width="14.6640625" style="42" customWidth="1"/>
    <col min="12293" max="12546" width="11.44140625" style="42"/>
    <col min="12547" max="12548" width="14.6640625" style="42" customWidth="1"/>
    <col min="12549" max="12802" width="11.44140625" style="42"/>
    <col min="12803" max="12804" width="14.6640625" style="42" customWidth="1"/>
    <col min="12805" max="13058" width="11.44140625" style="42"/>
    <col min="13059" max="13060" width="14.6640625" style="42" customWidth="1"/>
    <col min="13061" max="13314" width="11.44140625" style="42"/>
    <col min="13315" max="13316" width="14.6640625" style="42" customWidth="1"/>
    <col min="13317" max="13570" width="11.44140625" style="42"/>
    <col min="13571" max="13572" width="14.6640625" style="42" customWidth="1"/>
    <col min="13573" max="13826" width="11.44140625" style="42"/>
    <col min="13827" max="13828" width="14.6640625" style="42" customWidth="1"/>
    <col min="13829" max="14082" width="11.44140625" style="42"/>
    <col min="14083" max="14084" width="14.6640625" style="42" customWidth="1"/>
    <col min="14085" max="14338" width="11.44140625" style="42"/>
    <col min="14339" max="14340" width="14.6640625" style="42" customWidth="1"/>
    <col min="14341" max="14594" width="11.44140625" style="42"/>
    <col min="14595" max="14596" width="14.6640625" style="42" customWidth="1"/>
    <col min="14597" max="14850" width="11.44140625" style="42"/>
    <col min="14851" max="14852" width="14.6640625" style="42" customWidth="1"/>
    <col min="14853" max="15106" width="11.44140625" style="42"/>
    <col min="15107" max="15108" width="14.6640625" style="42" customWidth="1"/>
    <col min="15109" max="15362" width="11.44140625" style="42"/>
    <col min="15363" max="15364" width="14.6640625" style="42" customWidth="1"/>
    <col min="15365" max="15618" width="11.44140625" style="42"/>
    <col min="15619" max="15620" width="14.6640625" style="42" customWidth="1"/>
    <col min="15621" max="15874" width="11.44140625" style="42"/>
    <col min="15875" max="15876" width="14.6640625" style="42" customWidth="1"/>
    <col min="15877" max="16130" width="11.44140625" style="42"/>
    <col min="16131" max="16132" width="14.6640625" style="42" customWidth="1"/>
    <col min="16133" max="16384" width="11.44140625" style="42"/>
  </cols>
  <sheetData>
    <row r="1" spans="1:9" ht="61.2" customHeight="1">
      <c r="A1" s="81" t="s">
        <v>476</v>
      </c>
      <c r="B1" s="81"/>
      <c r="C1" s="81"/>
      <c r="D1" s="81"/>
      <c r="E1" s="81"/>
      <c r="F1" s="81"/>
      <c r="G1" s="81"/>
      <c r="H1" s="80"/>
      <c r="I1" s="80"/>
    </row>
    <row r="2" spans="1:9" ht="15" customHeight="1">
      <c r="A2" s="81"/>
      <c r="B2" s="81"/>
      <c r="C2" s="81"/>
      <c r="D2" s="81"/>
      <c r="E2" s="81"/>
      <c r="F2" s="81"/>
      <c r="G2" s="81"/>
      <c r="H2" s="80"/>
      <c r="I2" s="80"/>
    </row>
    <row r="3" spans="1:9" ht="15" customHeight="1">
      <c r="A3" s="81"/>
      <c r="B3" s="81"/>
      <c r="C3" s="81"/>
      <c r="D3" s="81"/>
      <c r="E3" s="81"/>
      <c r="F3" s="81"/>
      <c r="G3" s="81"/>
      <c r="H3" s="80"/>
      <c r="I3" s="80"/>
    </row>
    <row r="4" spans="1:9" ht="15" customHeight="1">
      <c r="A4" s="81"/>
      <c r="B4" s="81"/>
      <c r="C4" s="81"/>
      <c r="D4" s="81"/>
      <c r="E4" s="81"/>
      <c r="F4" s="81"/>
      <c r="G4" s="81"/>
      <c r="H4" s="80"/>
      <c r="I4" s="80"/>
    </row>
    <row r="5" spans="1:9" ht="15" customHeight="1">
      <c r="A5" s="81"/>
      <c r="B5" s="81"/>
      <c r="C5" s="81"/>
      <c r="D5" s="81"/>
      <c r="E5" s="81"/>
      <c r="F5" s="81"/>
      <c r="G5" s="81"/>
      <c r="H5" s="80"/>
      <c r="I5" s="80"/>
    </row>
    <row r="6" spans="1:9" ht="15" customHeight="1">
      <c r="A6" s="81"/>
      <c r="B6" s="81"/>
      <c r="C6" s="81"/>
      <c r="D6" s="81"/>
      <c r="E6" s="81"/>
      <c r="F6" s="81"/>
      <c r="G6" s="81"/>
      <c r="H6" s="80"/>
      <c r="I6" s="80"/>
    </row>
    <row r="7" spans="1:9" ht="15" customHeight="1">
      <c r="A7" s="81"/>
      <c r="B7" s="81"/>
      <c r="C7" s="81"/>
      <c r="D7" s="81"/>
      <c r="E7" s="81"/>
      <c r="F7" s="81"/>
      <c r="G7" s="81"/>
      <c r="H7" s="80"/>
      <c r="I7" s="80"/>
    </row>
    <row r="8" spans="1:9" ht="15" customHeight="1">
      <c r="A8" s="81"/>
      <c r="B8" s="81"/>
      <c r="C8" s="81"/>
      <c r="D8" s="81"/>
      <c r="E8" s="81"/>
      <c r="F8" s="81"/>
      <c r="G8" s="81"/>
      <c r="H8" s="80"/>
      <c r="I8" s="80"/>
    </row>
    <row r="9" spans="1:9" ht="15" customHeight="1">
      <c r="A9" s="81"/>
      <c r="B9" s="81"/>
      <c r="C9" s="81"/>
      <c r="D9" s="81"/>
      <c r="E9" s="81"/>
      <c r="F9" s="81"/>
      <c r="G9" s="81"/>
      <c r="H9" s="80"/>
      <c r="I9" s="80"/>
    </row>
    <row r="10" spans="1:9" ht="15" customHeight="1">
      <c r="A10" s="81"/>
      <c r="B10" s="81"/>
      <c r="C10" s="81"/>
      <c r="D10" s="81"/>
      <c r="E10" s="81"/>
      <c r="F10" s="81"/>
      <c r="G10" s="81"/>
      <c r="H10" s="80"/>
      <c r="I10" s="80"/>
    </row>
    <row r="11" spans="1:9" ht="15" customHeight="1">
      <c r="A11" s="81"/>
      <c r="B11" s="81"/>
      <c r="C11" s="81"/>
      <c r="D11" s="81"/>
      <c r="E11" s="81"/>
      <c r="F11" s="81"/>
      <c r="G11" s="81"/>
      <c r="H11" s="80"/>
      <c r="I11" s="80"/>
    </row>
    <row r="12" spans="1:9" ht="15" customHeight="1">
      <c r="A12" s="81"/>
      <c r="B12" s="81"/>
      <c r="C12" s="81"/>
      <c r="D12" s="81"/>
      <c r="E12" s="81"/>
      <c r="F12" s="81"/>
      <c r="G12" s="81"/>
      <c r="H12" s="80"/>
      <c r="I12" s="80"/>
    </row>
    <row r="13" spans="1:9" ht="15" customHeight="1">
      <c r="A13" s="81"/>
      <c r="B13" s="81"/>
      <c r="C13" s="81"/>
      <c r="D13" s="81"/>
      <c r="E13" s="81"/>
      <c r="F13" s="81"/>
      <c r="G13" s="81"/>
      <c r="H13" s="80"/>
      <c r="I13" s="80"/>
    </row>
    <row r="14" spans="1:9">
      <c r="B14" s="82"/>
    </row>
    <row r="15" spans="1:9">
      <c r="B15" s="82"/>
    </row>
    <row r="16" spans="1:9">
      <c r="B16" s="82"/>
    </row>
    <row r="17" spans="1:4">
      <c r="B17" s="82"/>
    </row>
    <row r="18" spans="1:4">
      <c r="B18" s="82"/>
    </row>
    <row r="19" spans="1:4">
      <c r="B19" s="82"/>
    </row>
    <row r="20" spans="1:4">
      <c r="B20" s="82"/>
    </row>
    <row r="21" spans="1:4">
      <c r="B21" s="82"/>
    </row>
    <row r="22" spans="1:4">
      <c r="B22" s="82"/>
    </row>
    <row r="23" spans="1:4">
      <c r="B23" s="82"/>
    </row>
    <row r="24" spans="1:4">
      <c r="A24" s="807"/>
      <c r="B24" s="82"/>
    </row>
    <row r="25" spans="1:4" ht="13.8" thickBot="1"/>
    <row r="26" spans="1:4" ht="34.950000000000003" customHeight="1" thickBot="1">
      <c r="A26" s="750" t="s">
        <v>236</v>
      </c>
      <c r="B26" s="526" t="s">
        <v>477</v>
      </c>
      <c r="D26"/>
    </row>
    <row r="27" spans="1:4" ht="18" customHeight="1">
      <c r="A27" s="296">
        <v>2009</v>
      </c>
      <c r="B27" s="803">
        <v>179</v>
      </c>
      <c r="D27"/>
    </row>
    <row r="28" spans="1:4" ht="18" customHeight="1">
      <c r="A28" s="297">
        <v>2010</v>
      </c>
      <c r="B28" s="91">
        <v>284</v>
      </c>
      <c r="D28"/>
    </row>
    <row r="29" spans="1:4" ht="18" customHeight="1">
      <c r="A29" s="297">
        <v>2011</v>
      </c>
      <c r="B29" s="91">
        <v>123</v>
      </c>
      <c r="D29"/>
    </row>
    <row r="30" spans="1:4" ht="18" customHeight="1">
      <c r="A30" s="297">
        <v>2012</v>
      </c>
      <c r="B30" s="91">
        <v>107</v>
      </c>
      <c r="D30"/>
    </row>
    <row r="31" spans="1:4" ht="18" customHeight="1">
      <c r="A31" s="297">
        <v>2013</v>
      </c>
      <c r="B31" s="91">
        <v>61</v>
      </c>
      <c r="D31"/>
    </row>
    <row r="32" spans="1:4" ht="18" customHeight="1">
      <c r="A32" s="297">
        <v>2014</v>
      </c>
      <c r="B32" s="91">
        <v>89</v>
      </c>
      <c r="D32"/>
    </row>
    <row r="33" spans="1:4" ht="18" customHeight="1">
      <c r="A33" s="297">
        <v>2015</v>
      </c>
      <c r="B33" s="91">
        <v>18</v>
      </c>
      <c r="D33"/>
    </row>
    <row r="34" spans="1:4" ht="18" customHeight="1">
      <c r="A34" s="297">
        <v>2016</v>
      </c>
      <c r="B34" s="91">
        <v>52</v>
      </c>
      <c r="D34"/>
    </row>
    <row r="35" spans="1:4" ht="18" customHeight="1">
      <c r="A35" s="297">
        <v>2017</v>
      </c>
      <c r="B35" s="91">
        <v>12</v>
      </c>
      <c r="D35"/>
    </row>
    <row r="36" spans="1:4" ht="18" customHeight="1">
      <c r="A36" s="886">
        <v>2018</v>
      </c>
      <c r="B36" s="895">
        <v>56</v>
      </c>
      <c r="D36"/>
    </row>
    <row r="37" spans="1:4" ht="18" customHeight="1">
      <c r="A37" s="297">
        <v>2019</v>
      </c>
      <c r="B37" s="91">
        <v>204</v>
      </c>
      <c r="D37"/>
    </row>
    <row r="38" spans="1:4" ht="18" customHeight="1" thickBot="1">
      <c r="A38" s="1057">
        <v>2020</v>
      </c>
      <c r="B38" s="1013">
        <v>150</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Normal="100" workbookViewId="0">
      <selection activeCell="C6" sqref="C6"/>
    </sheetView>
  </sheetViews>
  <sheetFormatPr baseColWidth="10" defaultColWidth="11.5546875" defaultRowHeight="13.2"/>
  <cols>
    <col min="1" max="1" width="26.88671875" style="16" customWidth="1"/>
    <col min="2" max="3" width="12.6640625" style="16" customWidth="1"/>
    <col min="4" max="4" width="2.33203125" style="16" customWidth="1"/>
    <col min="5" max="6" width="12.6640625" style="16" customWidth="1"/>
    <col min="7" max="16384" width="11.5546875" style="16"/>
  </cols>
  <sheetData>
    <row r="1" spans="1:8" s="349" customFormat="1" ht="45" customHeight="1">
      <c r="A1" s="347" t="s">
        <v>58</v>
      </c>
      <c r="B1" s="347"/>
      <c r="C1" s="347"/>
      <c r="D1" s="347"/>
      <c r="E1" s="347"/>
      <c r="F1" s="347"/>
      <c r="G1" s="348"/>
      <c r="H1" s="348"/>
    </row>
    <row r="2" spans="1:8" s="349" customFormat="1" ht="14.1" customHeight="1">
      <c r="A2" s="347"/>
      <c r="B2" s="347"/>
      <c r="C2" s="347"/>
      <c r="D2" s="347"/>
      <c r="E2" s="347"/>
      <c r="F2" s="347"/>
      <c r="G2" s="348"/>
      <c r="H2" s="348"/>
    </row>
    <row r="3" spans="1:8" s="349" customFormat="1" ht="14.1" customHeight="1">
      <c r="A3" s="347"/>
      <c r="B3" s="347"/>
      <c r="C3" s="347"/>
      <c r="D3" s="347"/>
      <c r="E3" s="347"/>
      <c r="F3" s="347"/>
      <c r="G3" s="348"/>
      <c r="H3" s="348"/>
    </row>
    <row r="4" spans="1:8" s="349" customFormat="1" ht="14.1" customHeight="1">
      <c r="A4" s="347"/>
      <c r="B4" s="347"/>
      <c r="C4" s="347"/>
      <c r="D4" s="347"/>
      <c r="E4" s="347"/>
      <c r="F4" s="347"/>
      <c r="G4" s="348"/>
      <c r="H4" s="348"/>
    </row>
    <row r="5" spans="1:8" s="349" customFormat="1" ht="14.1" customHeight="1">
      <c r="A5" s="347"/>
      <c r="B5" s="347"/>
      <c r="C5" s="347"/>
      <c r="D5" s="347"/>
      <c r="E5" s="347"/>
      <c r="F5" s="347"/>
      <c r="G5" s="348"/>
      <c r="H5" s="348"/>
    </row>
    <row r="6" spans="1:8" s="349" customFormat="1" ht="14.1" customHeight="1">
      <c r="A6" s="347"/>
      <c r="B6" s="347"/>
      <c r="C6" s="347"/>
      <c r="D6" s="347"/>
      <c r="E6" s="347"/>
      <c r="F6" s="347"/>
      <c r="G6" s="348"/>
      <c r="H6" s="348"/>
    </row>
    <row r="7" spans="1:8" s="349" customFormat="1" ht="14.1" customHeight="1">
      <c r="A7" s="347"/>
      <c r="B7" s="347"/>
      <c r="C7" s="347"/>
      <c r="D7" s="347"/>
      <c r="E7" s="347"/>
      <c r="F7" s="347"/>
      <c r="G7" s="348"/>
      <c r="H7" s="348"/>
    </row>
    <row r="8" spans="1:8" s="349" customFormat="1" ht="14.1" customHeight="1">
      <c r="A8" s="347"/>
      <c r="B8" s="347"/>
      <c r="C8" s="347"/>
      <c r="D8" s="347"/>
      <c r="E8" s="347"/>
      <c r="F8" s="347"/>
      <c r="G8" s="348"/>
      <c r="H8" s="348"/>
    </row>
    <row r="9" spans="1:8" s="349" customFormat="1" ht="14.1" customHeight="1">
      <c r="A9" s="347"/>
      <c r="B9" s="347"/>
      <c r="C9" s="347"/>
      <c r="D9" s="347"/>
      <c r="E9" s="347"/>
      <c r="F9" s="347"/>
      <c r="G9" s="348"/>
      <c r="H9" s="348"/>
    </row>
    <row r="10" spans="1:8" s="349" customFormat="1" ht="14.1" customHeight="1">
      <c r="A10" s="347"/>
      <c r="B10" s="347"/>
      <c r="C10" s="347"/>
      <c r="D10" s="347"/>
      <c r="E10" s="347"/>
      <c r="F10" s="347"/>
      <c r="G10" s="348"/>
      <c r="H10" s="348"/>
    </row>
    <row r="11" spans="1:8" s="349" customFormat="1" ht="14.1" customHeight="1">
      <c r="A11" s="347"/>
      <c r="B11" s="347"/>
      <c r="C11" s="347"/>
      <c r="D11" s="347"/>
      <c r="E11" s="347"/>
      <c r="F11" s="347"/>
      <c r="G11" s="348"/>
      <c r="H11" s="348"/>
    </row>
    <row r="12" spans="1:8" s="349" customFormat="1" ht="14.1" customHeight="1">
      <c r="A12" s="347"/>
      <c r="B12" s="347"/>
      <c r="C12" s="347"/>
      <c r="D12" s="347"/>
      <c r="E12" s="347"/>
      <c r="F12" s="347"/>
      <c r="G12" s="348"/>
      <c r="H12" s="348"/>
    </row>
    <row r="13" spans="1:8" s="349" customFormat="1" ht="14.1" customHeight="1">
      <c r="A13" s="347"/>
      <c r="B13" s="347"/>
      <c r="C13" s="347"/>
      <c r="D13" s="347"/>
      <c r="E13" s="347"/>
      <c r="F13" s="347"/>
      <c r="G13" s="348"/>
      <c r="H13" s="348"/>
    </row>
    <row r="14" spans="1:8" s="349" customFormat="1" ht="14.1" customHeight="1">
      <c r="A14" s="347"/>
      <c r="B14" s="347"/>
      <c r="C14" s="347"/>
      <c r="D14" s="347"/>
      <c r="E14" s="347"/>
      <c r="F14" s="347"/>
      <c r="G14" s="348"/>
      <c r="H14" s="348"/>
    </row>
    <row r="15" spans="1:8" s="349" customFormat="1" ht="14.1" customHeight="1">
      <c r="A15" s="347"/>
      <c r="B15" s="347"/>
      <c r="C15" s="347"/>
      <c r="D15" s="347"/>
      <c r="E15" s="347"/>
      <c r="F15" s="347"/>
      <c r="G15" s="348"/>
      <c r="H15" s="348"/>
    </row>
    <row r="16" spans="1:8" s="349" customFormat="1" ht="14.1" customHeight="1">
      <c r="A16" s="347"/>
      <c r="B16" s="347"/>
      <c r="C16" s="347"/>
      <c r="D16" s="347"/>
      <c r="E16" s="347"/>
      <c r="F16" s="347"/>
      <c r="G16" s="348"/>
      <c r="H16" s="348"/>
    </row>
    <row r="17" spans="1:13" s="349" customFormat="1" ht="14.1" customHeight="1">
      <c r="A17" s="347"/>
      <c r="B17" s="347"/>
      <c r="C17" s="347"/>
      <c r="D17" s="347"/>
      <c r="E17" s="347"/>
      <c r="F17" s="347"/>
      <c r="G17" s="348"/>
      <c r="H17" s="348"/>
    </row>
    <row r="18" spans="1:13" s="349" customFormat="1" ht="14.1" customHeight="1">
      <c r="A18" s="347"/>
      <c r="B18" s="347"/>
      <c r="C18" s="347"/>
      <c r="D18" s="347"/>
      <c r="E18" s="347"/>
      <c r="F18" s="347"/>
      <c r="G18" s="348"/>
      <c r="H18" s="348"/>
    </row>
    <row r="19" spans="1:13" ht="14.4">
      <c r="A19" s="18"/>
      <c r="B19" s="19"/>
      <c r="C19" s="19"/>
      <c r="D19" s="13"/>
      <c r="E19" s="12"/>
      <c r="F19" s="12"/>
      <c r="H19" s="356"/>
      <c r="I19" s="356"/>
      <c r="J19" s="356"/>
      <c r="K19" s="356"/>
      <c r="L19" s="356"/>
      <c r="M19" s="356"/>
    </row>
    <row r="20" spans="1:13" ht="14.4">
      <c r="A20" s="18"/>
      <c r="B20" s="19"/>
      <c r="C20" s="19"/>
      <c r="D20" s="13"/>
      <c r="E20" s="12"/>
      <c r="F20" s="12"/>
      <c r="H20" s="356"/>
      <c r="I20" s="356"/>
      <c r="J20" s="356"/>
      <c r="K20" s="356"/>
      <c r="L20" s="356"/>
      <c r="M20" s="356"/>
    </row>
    <row r="21" spans="1:13" ht="14.4">
      <c r="A21" s="18"/>
      <c r="B21" s="19"/>
      <c r="C21" s="19"/>
      <c r="D21" s="13"/>
      <c r="E21" s="12"/>
      <c r="F21" s="12"/>
      <c r="H21" s="356"/>
      <c r="I21" s="356"/>
      <c r="J21" s="356"/>
      <c r="K21" s="356"/>
      <c r="L21" s="356"/>
      <c r="M21" s="356"/>
    </row>
    <row r="22" spans="1:13" ht="14.4">
      <c r="A22" s="18"/>
      <c r="B22" s="19"/>
      <c r="C22" s="19"/>
      <c r="D22" s="13"/>
      <c r="E22" s="12"/>
      <c r="F22" s="12"/>
      <c r="H22" s="356"/>
      <c r="I22" s="356"/>
      <c r="J22" s="356"/>
      <c r="K22" s="356"/>
      <c r="L22" s="356"/>
      <c r="M22" s="356"/>
    </row>
    <row r="23" spans="1:13" ht="15" thickBot="1">
      <c r="A23" s="18"/>
      <c r="B23" s="19"/>
      <c r="C23" s="19"/>
      <c r="D23" s="13"/>
      <c r="E23" s="12"/>
      <c r="F23" s="12"/>
      <c r="H23" s="356"/>
      <c r="I23" s="356"/>
      <c r="J23" s="356"/>
      <c r="K23" s="356"/>
      <c r="L23" s="356"/>
      <c r="M23" s="356"/>
    </row>
    <row r="24" spans="1:13" ht="19.95" customHeight="1" thickBot="1">
      <c r="A24" s="18"/>
      <c r="B24" s="19"/>
      <c r="C24" s="19"/>
      <c r="D24" s="359"/>
      <c r="E24" s="1120" t="s">
        <v>2</v>
      </c>
      <c r="F24" s="1121"/>
      <c r="H24" s="356"/>
      <c r="I24" s="356"/>
      <c r="J24" s="356"/>
      <c r="K24" s="356"/>
      <c r="L24" s="356"/>
      <c r="M24" s="356"/>
    </row>
    <row r="25" spans="1:13" ht="19.95" customHeight="1" thickBot="1">
      <c r="A25" s="20"/>
      <c r="B25" s="1021">
        <v>2019</v>
      </c>
      <c r="C25" s="1022">
        <v>2020</v>
      </c>
      <c r="D25" s="362"/>
      <c r="E25" s="379" t="s">
        <v>59</v>
      </c>
      <c r="F25" s="380" t="s">
        <v>54</v>
      </c>
      <c r="H25" s="356"/>
      <c r="I25" s="356"/>
      <c r="J25" s="356"/>
      <c r="K25" s="356"/>
      <c r="L25" s="356"/>
      <c r="M25" s="356"/>
    </row>
    <row r="26" spans="1:13" ht="19.95" customHeight="1">
      <c r="A26" s="365" t="s">
        <v>55</v>
      </c>
      <c r="B26" s="390">
        <v>47.61</v>
      </c>
      <c r="C26" s="390">
        <v>48.137168141592923</v>
      </c>
      <c r="D26" s="367"/>
      <c r="E26" s="391">
        <f>C26-B26</f>
        <v>0.52716814159292369</v>
      </c>
      <c r="F26" s="369">
        <f>(C26-B26)/B26</f>
        <v>1.1072634774058468E-2</v>
      </c>
    </row>
    <row r="27" spans="1:13" ht="19.95" customHeight="1" thickBot="1">
      <c r="A27" s="392" t="s">
        <v>56</v>
      </c>
      <c r="B27" s="393">
        <v>47.13</v>
      </c>
      <c r="C27" s="393">
        <v>47.366336633663366</v>
      </c>
      <c r="D27" s="367"/>
      <c r="E27" s="391">
        <f>C27-B27</f>
        <v>0.23633663366336322</v>
      </c>
      <c r="F27" s="369">
        <f>(C27-B27)/B27</f>
        <v>5.0145689298400848E-3</v>
      </c>
    </row>
    <row r="28" spans="1:13" ht="19.95" customHeight="1" thickBot="1">
      <c r="A28" s="386" t="s">
        <v>60</v>
      </c>
      <c r="B28" s="394">
        <v>47.46</v>
      </c>
      <c r="C28" s="394">
        <v>47.899082568807337</v>
      </c>
      <c r="D28" s="15"/>
      <c r="E28" s="395">
        <f>C28-B28</f>
        <v>0.43908256880733632</v>
      </c>
      <c r="F28" s="389">
        <f>(C28-B28)/B28</f>
        <v>9.2516344038629655E-3</v>
      </c>
    </row>
    <row r="29" spans="1:13" ht="14.4">
      <c r="A29" s="21"/>
      <c r="B29" s="21"/>
      <c r="C29" s="21"/>
      <c r="F29" s="349"/>
    </row>
    <row r="30" spans="1:13" ht="14.4">
      <c r="A30" s="21"/>
      <c r="B30" s="21"/>
      <c r="C30" s="21"/>
      <c r="F30" s="349"/>
    </row>
  </sheetData>
  <mergeCells count="1">
    <mergeCell ref="E24:F24"/>
  </mergeCells>
  <printOptions horizontalCentered="1"/>
  <pageMargins left="0" right="0" top="0.35433070866141736" bottom="0.31496062992125984" header="0" footer="0.19685039370078741"/>
  <pageSetup paperSize="9" orientation="landscape"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7" zoomScaleNormal="100" workbookViewId="0">
      <selection activeCell="E32" sqref="E32"/>
    </sheetView>
  </sheetViews>
  <sheetFormatPr baseColWidth="10" defaultColWidth="11.44140625" defaultRowHeight="13.2"/>
  <cols>
    <col min="1" max="1" width="10.6640625" style="42" customWidth="1"/>
    <col min="2" max="2" width="14.5546875" style="42" customWidth="1"/>
    <col min="3" max="16384" width="11.44140625" style="42"/>
  </cols>
  <sheetData>
    <row r="1" spans="1:12" ht="42.75" customHeight="1">
      <c r="A1" s="81" t="s">
        <v>478</v>
      </c>
      <c r="B1" s="111"/>
      <c r="C1" s="111"/>
    </row>
    <row r="11" spans="1:12">
      <c r="L11" s="847"/>
    </row>
    <row r="27" spans="1:3" ht="13.8" thickBot="1">
      <c r="A27" s="807"/>
    </row>
    <row r="28" spans="1:3" ht="32.25" customHeight="1" thickBot="1">
      <c r="A28" s="526" t="s">
        <v>479</v>
      </c>
      <c r="B28" s="526" t="s">
        <v>480</v>
      </c>
      <c r="C28"/>
    </row>
    <row r="29" spans="1:3" ht="18" customHeight="1">
      <c r="A29" s="206">
        <v>2008</v>
      </c>
      <c r="B29" s="310">
        <v>5287</v>
      </c>
      <c r="C29"/>
    </row>
    <row r="30" spans="1:3" ht="18" customHeight="1">
      <c r="A30" s="207">
        <v>2009</v>
      </c>
      <c r="B30" s="311">
        <v>4174</v>
      </c>
      <c r="C30"/>
    </row>
    <row r="31" spans="1:3" ht="18" customHeight="1">
      <c r="A31" s="207">
        <v>2010</v>
      </c>
      <c r="B31" s="311">
        <v>3122</v>
      </c>
      <c r="C31"/>
    </row>
    <row r="32" spans="1:3" ht="18" customHeight="1">
      <c r="A32" s="207">
        <v>2011</v>
      </c>
      <c r="B32" s="311">
        <v>2716</v>
      </c>
      <c r="C32"/>
    </row>
    <row r="33" spans="1:3" ht="18" customHeight="1">
      <c r="A33" s="207">
        <v>2012</v>
      </c>
      <c r="B33" s="311">
        <v>3540</v>
      </c>
      <c r="C33"/>
    </row>
    <row r="34" spans="1:3" ht="18" customHeight="1">
      <c r="A34" s="207">
        <v>2013</v>
      </c>
      <c r="B34" s="311">
        <v>3506</v>
      </c>
      <c r="C34"/>
    </row>
    <row r="35" spans="1:3" ht="18" customHeight="1">
      <c r="A35" s="207">
        <v>2014</v>
      </c>
      <c r="B35" s="311">
        <v>3316</v>
      </c>
      <c r="C35"/>
    </row>
    <row r="36" spans="1:3" ht="18" customHeight="1">
      <c r="A36" s="207">
        <v>2015</v>
      </c>
      <c r="B36" s="311">
        <v>4498</v>
      </c>
      <c r="C36"/>
    </row>
    <row r="37" spans="1:3" ht="18" customHeight="1">
      <c r="A37" s="207">
        <v>2016</v>
      </c>
      <c r="B37" s="311">
        <v>3941</v>
      </c>
      <c r="C37"/>
    </row>
    <row r="38" spans="1:3" ht="18" customHeight="1">
      <c r="A38" s="207">
        <v>2017</v>
      </c>
      <c r="B38" s="311">
        <v>4239</v>
      </c>
      <c r="C38"/>
    </row>
    <row r="39" spans="1:3" ht="18" customHeight="1">
      <c r="A39" s="877">
        <v>2018</v>
      </c>
      <c r="B39" s="887">
        <v>3003</v>
      </c>
      <c r="C39"/>
    </row>
    <row r="40" spans="1:3" ht="18" customHeight="1">
      <c r="A40" s="207">
        <v>2019</v>
      </c>
      <c r="B40" s="311">
        <v>2722</v>
      </c>
      <c r="C40"/>
    </row>
    <row r="41" spans="1:3" ht="18" customHeight="1" thickBot="1">
      <c r="A41" s="1035">
        <v>2020</v>
      </c>
      <c r="B41" s="1007">
        <v>1311</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E32" sqref="E32"/>
    </sheetView>
  </sheetViews>
  <sheetFormatPr baseColWidth="10" defaultRowHeight="13.2"/>
  <cols>
    <col min="1" max="2" width="11.44140625" style="42"/>
    <col min="3" max="4" width="14.6640625" style="42" customWidth="1"/>
    <col min="5" max="256" width="11.44140625" style="42"/>
    <col min="257" max="260" width="14.6640625" style="42" customWidth="1"/>
    <col min="261" max="512" width="11.44140625" style="42"/>
    <col min="513" max="516" width="14.6640625" style="42" customWidth="1"/>
    <col min="517" max="768" width="11.44140625" style="42"/>
    <col min="769" max="772" width="14.6640625" style="42" customWidth="1"/>
    <col min="773" max="1024" width="11.44140625" style="42"/>
    <col min="1025" max="1028" width="14.6640625" style="42" customWidth="1"/>
    <col min="1029" max="1280" width="11.44140625" style="42"/>
    <col min="1281" max="1284" width="14.6640625" style="42" customWidth="1"/>
    <col min="1285" max="1536" width="11.44140625" style="42"/>
    <col min="1537" max="1540" width="14.6640625" style="42" customWidth="1"/>
    <col min="1541" max="1792" width="11.44140625" style="42"/>
    <col min="1793" max="1796" width="14.6640625" style="42" customWidth="1"/>
    <col min="1797" max="2048" width="11.44140625" style="42"/>
    <col min="2049" max="2052" width="14.6640625" style="42" customWidth="1"/>
    <col min="2053" max="2304" width="11.44140625" style="42"/>
    <col min="2305" max="2308" width="14.6640625" style="42" customWidth="1"/>
    <col min="2309" max="2560" width="11.44140625" style="42"/>
    <col min="2561" max="2564" width="14.6640625" style="42" customWidth="1"/>
    <col min="2565" max="2816" width="11.44140625" style="42"/>
    <col min="2817" max="2820" width="14.6640625" style="42" customWidth="1"/>
    <col min="2821" max="3072" width="11.44140625" style="42"/>
    <col min="3073" max="3076" width="14.6640625" style="42" customWidth="1"/>
    <col min="3077" max="3328" width="11.44140625" style="42"/>
    <col min="3329" max="3332" width="14.6640625" style="42" customWidth="1"/>
    <col min="3333" max="3584" width="11.44140625" style="42"/>
    <col min="3585" max="3588" width="14.6640625" style="42" customWidth="1"/>
    <col min="3589" max="3840" width="11.44140625" style="42"/>
    <col min="3841" max="3844" width="14.6640625" style="42" customWidth="1"/>
    <col min="3845" max="4096" width="11.44140625" style="42"/>
    <col min="4097" max="4100" width="14.6640625" style="42" customWidth="1"/>
    <col min="4101" max="4352" width="11.44140625" style="42"/>
    <col min="4353" max="4356" width="14.6640625" style="42" customWidth="1"/>
    <col min="4357" max="4608" width="11.44140625" style="42"/>
    <col min="4609" max="4612" width="14.6640625" style="42" customWidth="1"/>
    <col min="4613" max="4864" width="11.44140625" style="42"/>
    <col min="4865" max="4868" width="14.6640625" style="42" customWidth="1"/>
    <col min="4869" max="5120" width="11.44140625" style="42"/>
    <col min="5121" max="5124" width="14.6640625" style="42" customWidth="1"/>
    <col min="5125" max="5376" width="11.44140625" style="42"/>
    <col min="5377" max="5380" width="14.6640625" style="42" customWidth="1"/>
    <col min="5381" max="5632" width="11.44140625" style="42"/>
    <col min="5633" max="5636" width="14.6640625" style="42" customWidth="1"/>
    <col min="5637" max="5888" width="11.44140625" style="42"/>
    <col min="5889" max="5892" width="14.6640625" style="42" customWidth="1"/>
    <col min="5893" max="6144" width="11.44140625" style="42"/>
    <col min="6145" max="6148" width="14.6640625" style="42" customWidth="1"/>
    <col min="6149" max="6400" width="11.44140625" style="42"/>
    <col min="6401" max="6404" width="14.6640625" style="42" customWidth="1"/>
    <col min="6405" max="6656" width="11.44140625" style="42"/>
    <col min="6657" max="6660" width="14.6640625" style="42" customWidth="1"/>
    <col min="6661" max="6912" width="11.44140625" style="42"/>
    <col min="6913" max="6916" width="14.6640625" style="42" customWidth="1"/>
    <col min="6917" max="7168" width="11.44140625" style="42"/>
    <col min="7169" max="7172" width="14.6640625" style="42" customWidth="1"/>
    <col min="7173" max="7424" width="11.44140625" style="42"/>
    <col min="7425" max="7428" width="14.6640625" style="42" customWidth="1"/>
    <col min="7429" max="7680" width="11.44140625" style="42"/>
    <col min="7681" max="7684" width="14.6640625" style="42" customWidth="1"/>
    <col min="7685" max="7936" width="11.44140625" style="42"/>
    <col min="7937" max="7940" width="14.6640625" style="42" customWidth="1"/>
    <col min="7941" max="8192" width="11.44140625" style="42"/>
    <col min="8193" max="8196" width="14.6640625" style="42" customWidth="1"/>
    <col min="8197" max="8448" width="11.44140625" style="42"/>
    <col min="8449" max="8452" width="14.6640625" style="42" customWidth="1"/>
    <col min="8453" max="8704" width="11.44140625" style="42"/>
    <col min="8705" max="8708" width="14.6640625" style="42" customWidth="1"/>
    <col min="8709" max="8960" width="11.44140625" style="42"/>
    <col min="8961" max="8964" width="14.6640625" style="42" customWidth="1"/>
    <col min="8965" max="9216" width="11.44140625" style="42"/>
    <col min="9217" max="9220" width="14.6640625" style="42" customWidth="1"/>
    <col min="9221" max="9472" width="11.44140625" style="42"/>
    <col min="9473" max="9476" width="14.6640625" style="42" customWidth="1"/>
    <col min="9477" max="9728" width="11.44140625" style="42"/>
    <col min="9729" max="9732" width="14.6640625" style="42" customWidth="1"/>
    <col min="9733" max="9984" width="11.44140625" style="42"/>
    <col min="9985" max="9988" width="14.6640625" style="42" customWidth="1"/>
    <col min="9989" max="10240" width="11.44140625" style="42"/>
    <col min="10241" max="10244" width="14.6640625" style="42" customWidth="1"/>
    <col min="10245" max="10496" width="11.44140625" style="42"/>
    <col min="10497" max="10500" width="14.6640625" style="42" customWidth="1"/>
    <col min="10501" max="10752" width="11.44140625" style="42"/>
    <col min="10753" max="10756" width="14.6640625" style="42" customWidth="1"/>
    <col min="10757" max="11008" width="11.44140625" style="42"/>
    <col min="11009" max="11012" width="14.6640625" style="42" customWidth="1"/>
    <col min="11013" max="11264" width="11.44140625" style="42"/>
    <col min="11265" max="11268" width="14.6640625" style="42" customWidth="1"/>
    <col min="11269" max="11520" width="11.44140625" style="42"/>
    <col min="11521" max="11524" width="14.6640625" style="42" customWidth="1"/>
    <col min="11525" max="11776" width="11.44140625" style="42"/>
    <col min="11777" max="11780" width="14.6640625" style="42" customWidth="1"/>
    <col min="11781" max="12032" width="11.44140625" style="42"/>
    <col min="12033" max="12036" width="14.6640625" style="42" customWidth="1"/>
    <col min="12037" max="12288" width="11.44140625" style="42"/>
    <col min="12289" max="12292" width="14.6640625" style="42" customWidth="1"/>
    <col min="12293" max="12544" width="11.44140625" style="42"/>
    <col min="12545" max="12548" width="14.6640625" style="42" customWidth="1"/>
    <col min="12549" max="12800" width="11.44140625" style="42"/>
    <col min="12801" max="12804" width="14.6640625" style="42" customWidth="1"/>
    <col min="12805" max="13056" width="11.44140625" style="42"/>
    <col min="13057" max="13060" width="14.6640625" style="42" customWidth="1"/>
    <col min="13061" max="13312" width="11.44140625" style="42"/>
    <col min="13313" max="13316" width="14.6640625" style="42" customWidth="1"/>
    <col min="13317" max="13568" width="11.44140625" style="42"/>
    <col min="13569" max="13572" width="14.6640625" style="42" customWidth="1"/>
    <col min="13573" max="13824" width="11.44140625" style="42"/>
    <col min="13825" max="13828" width="14.6640625" style="42" customWidth="1"/>
    <col min="13829" max="14080" width="11.44140625" style="42"/>
    <col min="14081" max="14084" width="14.6640625" style="42" customWidth="1"/>
    <col min="14085" max="14336" width="11.44140625" style="42"/>
    <col min="14337" max="14340" width="14.6640625" style="42" customWidth="1"/>
    <col min="14341" max="14592" width="11.44140625" style="42"/>
    <col min="14593" max="14596" width="14.6640625" style="42" customWidth="1"/>
    <col min="14597" max="14848" width="11.44140625" style="42"/>
    <col min="14849" max="14852" width="14.6640625" style="42" customWidth="1"/>
    <col min="14853" max="15104" width="11.44140625" style="42"/>
    <col min="15105" max="15108" width="14.6640625" style="42" customWidth="1"/>
    <col min="15109" max="15360" width="11.44140625" style="42"/>
    <col min="15361" max="15364" width="14.6640625" style="42" customWidth="1"/>
    <col min="15365" max="15616" width="11.44140625" style="42"/>
    <col min="15617" max="15620" width="14.6640625" style="42" customWidth="1"/>
    <col min="15621" max="15872" width="11.44140625" style="42"/>
    <col min="15873" max="15876" width="14.6640625" style="42" customWidth="1"/>
    <col min="15877" max="16128" width="11.44140625" style="42"/>
    <col min="16129" max="16132" width="14.6640625" style="42" customWidth="1"/>
    <col min="16133" max="16384" width="11.44140625" style="42"/>
  </cols>
  <sheetData>
    <row r="1" spans="1:9" ht="61.2" customHeight="1">
      <c r="A1" s="81" t="s">
        <v>481</v>
      </c>
      <c r="B1" s="81"/>
      <c r="C1" s="81"/>
      <c r="D1" s="81"/>
      <c r="E1" s="80"/>
      <c r="F1" s="80"/>
      <c r="G1" s="80"/>
      <c r="H1" s="80"/>
      <c r="I1" s="80"/>
    </row>
    <row r="28" spans="1:3">
      <c r="A28" s="807"/>
    </row>
    <row r="29" spans="1:3" ht="13.8" thickBot="1"/>
    <row r="30" spans="1:3" ht="40.200000000000003" thickBot="1">
      <c r="A30" s="550" t="s">
        <v>236</v>
      </c>
      <c r="B30" s="526" t="s">
        <v>482</v>
      </c>
      <c r="C30" s="526" t="s">
        <v>483</v>
      </c>
    </row>
    <row r="31" spans="1:3" ht="18" customHeight="1">
      <c r="A31" s="206">
        <v>2000</v>
      </c>
      <c r="B31" s="804">
        <v>80421</v>
      </c>
      <c r="C31" s="214">
        <v>58273</v>
      </c>
    </row>
    <row r="32" spans="1:3" ht="18" customHeight="1">
      <c r="A32" s="207">
        <v>2001</v>
      </c>
      <c r="B32" s="299">
        <v>64042</v>
      </c>
      <c r="C32" s="217">
        <v>100869</v>
      </c>
    </row>
    <row r="33" spans="1:3" ht="18" customHeight="1">
      <c r="A33" s="207">
        <v>2002</v>
      </c>
      <c r="B33" s="299">
        <v>46964</v>
      </c>
      <c r="C33" s="217">
        <v>178952</v>
      </c>
    </row>
    <row r="34" spans="1:3" ht="18" customHeight="1">
      <c r="A34" s="207">
        <v>2003</v>
      </c>
      <c r="B34" s="299">
        <v>32720</v>
      </c>
      <c r="C34" s="217">
        <v>176407</v>
      </c>
    </row>
    <row r="35" spans="1:3" ht="18" customHeight="1">
      <c r="A35" s="207">
        <v>2004</v>
      </c>
      <c r="B35" s="299">
        <v>26096</v>
      </c>
      <c r="C35" s="217">
        <v>179107</v>
      </c>
    </row>
    <row r="36" spans="1:3" ht="18" customHeight="1">
      <c r="A36" s="207">
        <v>2005</v>
      </c>
      <c r="B36" s="299">
        <v>23372</v>
      </c>
      <c r="C36" s="217">
        <v>201707</v>
      </c>
    </row>
    <row r="37" spans="1:3" ht="18" customHeight="1">
      <c r="A37" s="207">
        <v>2006</v>
      </c>
      <c r="B37" s="299">
        <v>19115</v>
      </c>
      <c r="C37" s="217">
        <v>224257</v>
      </c>
    </row>
    <row r="38" spans="1:3" ht="18" customHeight="1">
      <c r="A38" s="207">
        <v>2007</v>
      </c>
      <c r="B38" s="299">
        <v>12845</v>
      </c>
      <c r="C38" s="217">
        <v>231868</v>
      </c>
    </row>
    <row r="39" spans="1:3" ht="18" customHeight="1">
      <c r="A39" s="207">
        <v>2008</v>
      </c>
      <c r="B39" s="299">
        <v>7134</v>
      </c>
      <c r="C39" s="217">
        <v>328456</v>
      </c>
    </row>
    <row r="40" spans="1:3" ht="18" customHeight="1">
      <c r="A40" s="207">
        <v>2009</v>
      </c>
      <c r="B40" s="299">
        <v>6070</v>
      </c>
      <c r="C40" s="217">
        <v>358211</v>
      </c>
    </row>
    <row r="41" spans="1:3" ht="18" customHeight="1">
      <c r="A41" s="207">
        <v>2010</v>
      </c>
      <c r="B41" s="299">
        <v>3978</v>
      </c>
      <c r="C41" s="217">
        <v>363757</v>
      </c>
    </row>
    <row r="42" spans="1:3" ht="18" customHeight="1">
      <c r="A42" s="207">
        <v>2011</v>
      </c>
      <c r="B42" s="299">
        <v>3529</v>
      </c>
      <c r="C42" s="217">
        <v>344978</v>
      </c>
    </row>
    <row r="43" spans="1:3" ht="18" customHeight="1">
      <c r="A43" s="207">
        <v>2012</v>
      </c>
      <c r="B43" s="299">
        <v>2560</v>
      </c>
      <c r="C43" s="217">
        <v>352242</v>
      </c>
    </row>
    <row r="44" spans="1:3" ht="18" customHeight="1">
      <c r="A44" s="207">
        <v>2013</v>
      </c>
      <c r="B44" s="299">
        <v>2858</v>
      </c>
      <c r="C44" s="217">
        <v>374439</v>
      </c>
    </row>
    <row r="45" spans="1:3" ht="18" customHeight="1">
      <c r="A45" s="207">
        <v>2014</v>
      </c>
      <c r="B45" s="299">
        <v>3882</v>
      </c>
      <c r="C45" s="217">
        <v>405297</v>
      </c>
    </row>
    <row r="46" spans="1:3" ht="18" customHeight="1">
      <c r="A46" s="207">
        <v>2015</v>
      </c>
      <c r="B46" s="299">
        <v>3470</v>
      </c>
      <c r="C46" s="217">
        <v>394167</v>
      </c>
    </row>
    <row r="47" spans="1:3" ht="18" customHeight="1">
      <c r="A47" s="207">
        <v>2016</v>
      </c>
      <c r="B47" s="299">
        <v>2312</v>
      </c>
      <c r="C47" s="217">
        <v>421304</v>
      </c>
    </row>
    <row r="48" spans="1:3" ht="18" customHeight="1">
      <c r="A48" s="207">
        <v>2017</v>
      </c>
      <c r="B48" s="299">
        <v>1988</v>
      </c>
      <c r="C48" s="217">
        <v>445939</v>
      </c>
    </row>
    <row r="49" spans="1:3" ht="18" customHeight="1">
      <c r="A49" s="877">
        <v>2018</v>
      </c>
      <c r="B49" s="896">
        <v>1779</v>
      </c>
      <c r="C49" s="888">
        <v>387750</v>
      </c>
    </row>
    <row r="50" spans="1:3" ht="18" customHeight="1">
      <c r="A50" s="207">
        <v>2019</v>
      </c>
      <c r="B50" s="299">
        <v>1384</v>
      </c>
      <c r="C50" s="217">
        <v>430565</v>
      </c>
    </row>
    <row r="51" spans="1:3" ht="18" customHeight="1" thickBot="1">
      <c r="A51" s="1035">
        <v>2020</v>
      </c>
      <c r="B51" s="1014">
        <v>450</v>
      </c>
      <c r="C51" s="1008">
        <v>443761</v>
      </c>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election activeCell="E32" sqref="E32"/>
    </sheetView>
  </sheetViews>
  <sheetFormatPr baseColWidth="10" defaultRowHeight="13.2"/>
  <cols>
    <col min="1" max="1" width="11.44140625" style="42"/>
    <col min="2" max="2" width="10.88671875" style="42" customWidth="1"/>
    <col min="3" max="3" width="13.33203125" style="42" customWidth="1"/>
    <col min="4" max="4" width="10.5546875" style="42" customWidth="1"/>
    <col min="5" max="5" width="13.33203125" style="42" customWidth="1"/>
    <col min="6" max="6" width="11" style="42" customWidth="1"/>
    <col min="7" max="7" width="13.109375" style="42" customWidth="1"/>
    <col min="8" max="8" width="14.6640625" style="42" customWidth="1"/>
    <col min="9" max="257" width="11.44140625" style="42"/>
    <col min="258" max="264" width="14.6640625" style="42" customWidth="1"/>
    <col min="265" max="513" width="11.44140625" style="42"/>
    <col min="514" max="520" width="14.6640625" style="42" customWidth="1"/>
    <col min="521" max="769" width="11.44140625" style="42"/>
    <col min="770" max="776" width="14.6640625" style="42" customWidth="1"/>
    <col min="777" max="1025" width="11.44140625" style="42"/>
    <col min="1026" max="1032" width="14.6640625" style="42" customWidth="1"/>
    <col min="1033" max="1281" width="11.44140625" style="42"/>
    <col min="1282" max="1288" width="14.6640625" style="42" customWidth="1"/>
    <col min="1289" max="1537" width="11.44140625" style="42"/>
    <col min="1538" max="1544" width="14.6640625" style="42" customWidth="1"/>
    <col min="1545" max="1793" width="11.44140625" style="42"/>
    <col min="1794" max="1800" width="14.6640625" style="42" customWidth="1"/>
    <col min="1801" max="2049" width="11.44140625" style="42"/>
    <col min="2050" max="2056" width="14.6640625" style="42" customWidth="1"/>
    <col min="2057" max="2305" width="11.44140625" style="42"/>
    <col min="2306" max="2312" width="14.6640625" style="42" customWidth="1"/>
    <col min="2313" max="2561" width="11.44140625" style="42"/>
    <col min="2562" max="2568" width="14.6640625" style="42" customWidth="1"/>
    <col min="2569" max="2817" width="11.44140625" style="42"/>
    <col min="2818" max="2824" width="14.6640625" style="42" customWidth="1"/>
    <col min="2825" max="3073" width="11.44140625" style="42"/>
    <col min="3074" max="3080" width="14.6640625" style="42" customWidth="1"/>
    <col min="3081" max="3329" width="11.44140625" style="42"/>
    <col min="3330" max="3336" width="14.6640625" style="42" customWidth="1"/>
    <col min="3337" max="3585" width="11.44140625" style="42"/>
    <col min="3586" max="3592" width="14.6640625" style="42" customWidth="1"/>
    <col min="3593" max="3841" width="11.44140625" style="42"/>
    <col min="3842" max="3848" width="14.6640625" style="42" customWidth="1"/>
    <col min="3849" max="4097" width="11.44140625" style="42"/>
    <col min="4098" max="4104" width="14.6640625" style="42" customWidth="1"/>
    <col min="4105" max="4353" width="11.44140625" style="42"/>
    <col min="4354" max="4360" width="14.6640625" style="42" customWidth="1"/>
    <col min="4361" max="4609" width="11.44140625" style="42"/>
    <col min="4610" max="4616" width="14.6640625" style="42" customWidth="1"/>
    <col min="4617" max="4865" width="11.44140625" style="42"/>
    <col min="4866" max="4872" width="14.6640625" style="42" customWidth="1"/>
    <col min="4873" max="5121" width="11.44140625" style="42"/>
    <col min="5122" max="5128" width="14.6640625" style="42" customWidth="1"/>
    <col min="5129" max="5377" width="11.44140625" style="42"/>
    <col min="5378" max="5384" width="14.6640625" style="42" customWidth="1"/>
    <col min="5385" max="5633" width="11.44140625" style="42"/>
    <col min="5634" max="5640" width="14.6640625" style="42" customWidth="1"/>
    <col min="5641" max="5889" width="11.44140625" style="42"/>
    <col min="5890" max="5896" width="14.6640625" style="42" customWidth="1"/>
    <col min="5897" max="6145" width="11.44140625" style="42"/>
    <col min="6146" max="6152" width="14.6640625" style="42" customWidth="1"/>
    <col min="6153" max="6401" width="11.44140625" style="42"/>
    <col min="6402" max="6408" width="14.6640625" style="42" customWidth="1"/>
    <col min="6409" max="6657" width="11.44140625" style="42"/>
    <col min="6658" max="6664" width="14.6640625" style="42" customWidth="1"/>
    <col min="6665" max="6913" width="11.44140625" style="42"/>
    <col min="6914" max="6920" width="14.6640625" style="42" customWidth="1"/>
    <col min="6921" max="7169" width="11.44140625" style="42"/>
    <col min="7170" max="7176" width="14.6640625" style="42" customWidth="1"/>
    <col min="7177" max="7425" width="11.44140625" style="42"/>
    <col min="7426" max="7432" width="14.6640625" style="42" customWidth="1"/>
    <col min="7433" max="7681" width="11.44140625" style="42"/>
    <col min="7682" max="7688" width="14.6640625" style="42" customWidth="1"/>
    <col min="7689" max="7937" width="11.44140625" style="42"/>
    <col min="7938" max="7944" width="14.6640625" style="42" customWidth="1"/>
    <col min="7945" max="8193" width="11.44140625" style="42"/>
    <col min="8194" max="8200" width="14.6640625" style="42" customWidth="1"/>
    <col min="8201" max="8449" width="11.44140625" style="42"/>
    <col min="8450" max="8456" width="14.6640625" style="42" customWidth="1"/>
    <col min="8457" max="8705" width="11.44140625" style="42"/>
    <col min="8706" max="8712" width="14.6640625" style="42" customWidth="1"/>
    <col min="8713" max="8961" width="11.44140625" style="42"/>
    <col min="8962" max="8968" width="14.6640625" style="42" customWidth="1"/>
    <col min="8969" max="9217" width="11.44140625" style="42"/>
    <col min="9218" max="9224" width="14.6640625" style="42" customWidth="1"/>
    <col min="9225" max="9473" width="11.44140625" style="42"/>
    <col min="9474" max="9480" width="14.6640625" style="42" customWidth="1"/>
    <col min="9481" max="9729" width="11.44140625" style="42"/>
    <col min="9730" max="9736" width="14.6640625" style="42" customWidth="1"/>
    <col min="9737" max="9985" width="11.44140625" style="42"/>
    <col min="9986" max="9992" width="14.6640625" style="42" customWidth="1"/>
    <col min="9993" max="10241" width="11.44140625" style="42"/>
    <col min="10242" max="10248" width="14.6640625" style="42" customWidth="1"/>
    <col min="10249" max="10497" width="11.44140625" style="42"/>
    <col min="10498" max="10504" width="14.6640625" style="42" customWidth="1"/>
    <col min="10505" max="10753" width="11.44140625" style="42"/>
    <col min="10754" max="10760" width="14.6640625" style="42" customWidth="1"/>
    <col min="10761" max="11009" width="11.44140625" style="42"/>
    <col min="11010" max="11016" width="14.6640625" style="42" customWidth="1"/>
    <col min="11017" max="11265" width="11.44140625" style="42"/>
    <col min="11266" max="11272" width="14.6640625" style="42" customWidth="1"/>
    <col min="11273" max="11521" width="11.44140625" style="42"/>
    <col min="11522" max="11528" width="14.6640625" style="42" customWidth="1"/>
    <col min="11529" max="11777" width="11.44140625" style="42"/>
    <col min="11778" max="11784" width="14.6640625" style="42" customWidth="1"/>
    <col min="11785" max="12033" width="11.44140625" style="42"/>
    <col min="12034" max="12040" width="14.6640625" style="42" customWidth="1"/>
    <col min="12041" max="12289" width="11.44140625" style="42"/>
    <col min="12290" max="12296" width="14.6640625" style="42" customWidth="1"/>
    <col min="12297" max="12545" width="11.44140625" style="42"/>
    <col min="12546" max="12552" width="14.6640625" style="42" customWidth="1"/>
    <col min="12553" max="12801" width="11.44140625" style="42"/>
    <col min="12802" max="12808" width="14.6640625" style="42" customWidth="1"/>
    <col min="12809" max="13057" width="11.44140625" style="42"/>
    <col min="13058" max="13064" width="14.6640625" style="42" customWidth="1"/>
    <col min="13065" max="13313" width="11.44140625" style="42"/>
    <col min="13314" max="13320" width="14.6640625" style="42" customWidth="1"/>
    <col min="13321" max="13569" width="11.44140625" style="42"/>
    <col min="13570" max="13576" width="14.6640625" style="42" customWidth="1"/>
    <col min="13577" max="13825" width="11.44140625" style="42"/>
    <col min="13826" max="13832" width="14.6640625" style="42" customWidth="1"/>
    <col min="13833" max="14081" width="11.44140625" style="42"/>
    <col min="14082" max="14088" width="14.6640625" style="42" customWidth="1"/>
    <col min="14089" max="14337" width="11.44140625" style="42"/>
    <col min="14338" max="14344" width="14.6640625" style="42" customWidth="1"/>
    <col min="14345" max="14593" width="11.44140625" style="42"/>
    <col min="14594" max="14600" width="14.6640625" style="42" customWidth="1"/>
    <col min="14601" max="14849" width="11.44140625" style="42"/>
    <col min="14850" max="14856" width="14.6640625" style="42" customWidth="1"/>
    <col min="14857" max="15105" width="11.44140625" style="42"/>
    <col min="15106" max="15112" width="14.6640625" style="42" customWidth="1"/>
    <col min="15113" max="15361" width="11.44140625" style="42"/>
    <col min="15362" max="15368" width="14.6640625" style="42" customWidth="1"/>
    <col min="15369" max="15617" width="11.44140625" style="42"/>
    <col min="15618" max="15624" width="14.6640625" style="42" customWidth="1"/>
    <col min="15625" max="15873" width="11.44140625" style="42"/>
    <col min="15874" max="15880" width="14.6640625" style="42" customWidth="1"/>
    <col min="15881" max="16129" width="11.44140625" style="42"/>
    <col min="16130" max="16136" width="14.6640625" style="42" customWidth="1"/>
    <col min="16137" max="16384" width="11.44140625" style="42"/>
  </cols>
  <sheetData>
    <row r="1" spans="1:12" ht="61.2" customHeight="1">
      <c r="A1" s="81" t="s">
        <v>484</v>
      </c>
      <c r="B1" s="81"/>
      <c r="C1" s="81"/>
      <c r="D1" s="81"/>
      <c r="E1" s="81"/>
      <c r="F1" s="81"/>
      <c r="G1" s="81"/>
      <c r="H1" s="80"/>
      <c r="I1" s="80"/>
      <c r="J1" s="80"/>
      <c r="K1" s="80"/>
      <c r="L1" s="80"/>
    </row>
    <row r="2" spans="1:12" ht="13.8" thickBot="1">
      <c r="A2" s="82"/>
    </row>
    <row r="3" spans="1:12" ht="19.95" customHeight="1" thickBot="1">
      <c r="B3" s="1138" t="s">
        <v>485</v>
      </c>
      <c r="C3" s="1139"/>
      <c r="D3" s="1138" t="s">
        <v>486</v>
      </c>
      <c r="E3" s="1139"/>
      <c r="F3" s="1138" t="s">
        <v>254</v>
      </c>
      <c r="G3" s="1139"/>
    </row>
    <row r="4" spans="1:12" ht="27" customHeight="1" thickBot="1">
      <c r="A4" s="550" t="s">
        <v>236</v>
      </c>
      <c r="B4" s="548" t="s">
        <v>487</v>
      </c>
      <c r="C4" s="549" t="s">
        <v>488</v>
      </c>
      <c r="D4" s="548" t="s">
        <v>487</v>
      </c>
      <c r="E4" s="549" t="s">
        <v>488</v>
      </c>
      <c r="F4" s="548" t="s">
        <v>487</v>
      </c>
      <c r="G4" s="549" t="s">
        <v>107</v>
      </c>
    </row>
    <row r="5" spans="1:12" ht="18" customHeight="1">
      <c r="A5" s="206">
        <v>2009</v>
      </c>
      <c r="B5" s="300">
        <v>12342</v>
      </c>
      <c r="C5" s="805">
        <f t="shared" ref="C5:C12" si="0">B5/F5</f>
        <v>1</v>
      </c>
      <c r="D5" s="220">
        <v>0</v>
      </c>
      <c r="E5" s="146">
        <v>0</v>
      </c>
      <c r="F5" s="300">
        <f>B5+D5</f>
        <v>12342</v>
      </c>
      <c r="G5" s="551">
        <v>0</v>
      </c>
      <c r="H5" s="147"/>
    </row>
    <row r="6" spans="1:12" ht="18" customHeight="1">
      <c r="A6" s="207">
        <v>2010</v>
      </c>
      <c r="B6" s="301">
        <v>12401</v>
      </c>
      <c r="C6" s="145">
        <f t="shared" si="0"/>
        <v>0.90976450737290004</v>
      </c>
      <c r="D6" s="240">
        <v>1230</v>
      </c>
      <c r="E6" s="148">
        <f t="shared" ref="E6:E12" si="1">D6/F6</f>
        <v>9.0235492627099997E-2</v>
      </c>
      <c r="F6" s="301">
        <f t="shared" ref="F6:F13" si="2">B6+D6</f>
        <v>13631</v>
      </c>
      <c r="G6" s="552">
        <f>(F6-F5)/F5</f>
        <v>0.10444012315670069</v>
      </c>
      <c r="H6" s="147"/>
    </row>
    <row r="7" spans="1:12" ht="18" customHeight="1">
      <c r="A7" s="207">
        <v>2011</v>
      </c>
      <c r="B7" s="301">
        <v>11496</v>
      </c>
      <c r="C7" s="145">
        <f t="shared" si="0"/>
        <v>0.84922804166358867</v>
      </c>
      <c r="D7" s="240">
        <v>2041</v>
      </c>
      <c r="E7" s="148">
        <f t="shared" si="1"/>
        <v>0.15077195833641133</v>
      </c>
      <c r="F7" s="301">
        <f t="shared" si="2"/>
        <v>13537</v>
      </c>
      <c r="G7" s="552">
        <f t="shared" ref="G7:G12" si="3">(F7-F6)/F6</f>
        <v>-6.8960457780060155E-3</v>
      </c>
      <c r="H7" s="147"/>
    </row>
    <row r="8" spans="1:12" ht="18" customHeight="1">
      <c r="A8" s="207">
        <v>2012</v>
      </c>
      <c r="B8" s="301">
        <v>10502</v>
      </c>
      <c r="C8" s="145">
        <f t="shared" si="0"/>
        <v>0.70639671756238653</v>
      </c>
      <c r="D8" s="240">
        <v>4365</v>
      </c>
      <c r="E8" s="148">
        <f t="shared" si="1"/>
        <v>0.29360328243761352</v>
      </c>
      <c r="F8" s="301">
        <f t="shared" si="2"/>
        <v>14867</v>
      </c>
      <c r="G8" s="552">
        <f t="shared" si="3"/>
        <v>9.8249242815985821E-2</v>
      </c>
      <c r="H8" s="147"/>
    </row>
    <row r="9" spans="1:12" ht="18" customHeight="1">
      <c r="A9" s="207">
        <v>2013</v>
      </c>
      <c r="B9" s="301">
        <v>6350</v>
      </c>
      <c r="C9" s="145">
        <f t="shared" si="0"/>
        <v>0.31705612142999801</v>
      </c>
      <c r="D9" s="240">
        <v>13678</v>
      </c>
      <c r="E9" s="148">
        <f t="shared" si="1"/>
        <v>0.68294387857000205</v>
      </c>
      <c r="F9" s="301">
        <f t="shared" si="2"/>
        <v>20028</v>
      </c>
      <c r="G9" s="552">
        <f t="shared" si="3"/>
        <v>0.3471446828546445</v>
      </c>
      <c r="H9" s="147"/>
    </row>
    <row r="10" spans="1:12" ht="18" customHeight="1">
      <c r="A10" s="207">
        <v>2014</v>
      </c>
      <c r="B10" s="301">
        <v>4262</v>
      </c>
      <c r="C10" s="145">
        <f t="shared" si="0"/>
        <v>0.20609284332688588</v>
      </c>
      <c r="D10" s="240">
        <v>16418</v>
      </c>
      <c r="E10" s="148">
        <f t="shared" si="1"/>
        <v>0.79390715667311407</v>
      </c>
      <c r="F10" s="301">
        <f t="shared" si="2"/>
        <v>20680</v>
      </c>
      <c r="G10" s="552">
        <f t="shared" si="3"/>
        <v>3.255442380667066E-2</v>
      </c>
      <c r="H10" s="147"/>
    </row>
    <row r="11" spans="1:12" ht="18" customHeight="1">
      <c r="A11" s="207">
        <v>2015</v>
      </c>
      <c r="B11" s="301">
        <v>3452</v>
      </c>
      <c r="C11" s="145">
        <f t="shared" si="0"/>
        <v>0.14600516008966713</v>
      </c>
      <c r="D11" s="240">
        <v>20191</v>
      </c>
      <c r="E11" s="148">
        <f t="shared" si="1"/>
        <v>0.85399483991033287</v>
      </c>
      <c r="F11" s="301">
        <f t="shared" si="2"/>
        <v>23643</v>
      </c>
      <c r="G11" s="552">
        <f t="shared" si="3"/>
        <v>0.14327852998065765</v>
      </c>
      <c r="H11" s="147"/>
    </row>
    <row r="12" spans="1:12" ht="18" customHeight="1">
      <c r="A12" s="207">
        <v>2016</v>
      </c>
      <c r="B12" s="301">
        <v>2875</v>
      </c>
      <c r="C12" s="145">
        <f t="shared" si="0"/>
        <v>0.12848013585377843</v>
      </c>
      <c r="D12" s="240">
        <v>19502</v>
      </c>
      <c r="E12" s="148">
        <f t="shared" si="1"/>
        <v>0.87151986414622151</v>
      </c>
      <c r="F12" s="301">
        <f t="shared" si="2"/>
        <v>22377</v>
      </c>
      <c r="G12" s="552">
        <f t="shared" si="3"/>
        <v>-5.3546504250729605E-2</v>
      </c>
      <c r="H12" s="147"/>
    </row>
    <row r="13" spans="1:12" ht="18" customHeight="1">
      <c r="A13" s="207">
        <v>2017</v>
      </c>
      <c r="B13" s="301">
        <v>1970</v>
      </c>
      <c r="C13" s="145">
        <f t="shared" ref="C13" si="4">B13/F13</f>
        <v>8.7934651609159489E-2</v>
      </c>
      <c r="D13" s="240">
        <v>20433</v>
      </c>
      <c r="E13" s="148">
        <f t="shared" ref="E13" si="5">D13/F13</f>
        <v>0.91206534839084052</v>
      </c>
      <c r="F13" s="301">
        <f t="shared" si="2"/>
        <v>22403</v>
      </c>
      <c r="G13" s="552">
        <f t="shared" ref="G13" si="6">(F13-F12)/F12</f>
        <v>1.1619073155472136E-3</v>
      </c>
      <c r="H13" s="147"/>
    </row>
    <row r="14" spans="1:12" ht="18" customHeight="1">
      <c r="A14" s="877">
        <v>2018</v>
      </c>
      <c r="B14" s="237">
        <v>1258</v>
      </c>
      <c r="C14" s="897">
        <f t="shared" ref="C14:C16" si="7">B14/F14</f>
        <v>5.5619418162525421E-2</v>
      </c>
      <c r="D14" s="890">
        <v>21360</v>
      </c>
      <c r="E14" s="898">
        <f t="shared" ref="E14:E16" si="8">D14/F14</f>
        <v>0.94438058183747453</v>
      </c>
      <c r="F14" s="237">
        <f t="shared" ref="F14:F15" si="9">B14+D14</f>
        <v>22618</v>
      </c>
      <c r="G14" s="591">
        <f t="shared" ref="G14:G15" si="10">(F14-F13)/F13</f>
        <v>9.5969289827255271E-3</v>
      </c>
      <c r="H14" s="147"/>
    </row>
    <row r="15" spans="1:12" ht="18" customHeight="1">
      <c r="A15" s="207">
        <v>2019</v>
      </c>
      <c r="B15" s="301">
        <v>326</v>
      </c>
      <c r="C15" s="145">
        <f t="shared" si="7"/>
        <v>1.4938367777115887E-2</v>
      </c>
      <c r="D15" s="240">
        <v>21497</v>
      </c>
      <c r="E15" s="148">
        <f t="shared" si="8"/>
        <v>0.98506163222288412</v>
      </c>
      <c r="F15" s="301">
        <f t="shared" si="9"/>
        <v>21823</v>
      </c>
      <c r="G15" s="552">
        <f t="shared" si="10"/>
        <v>-3.5148996374568926E-2</v>
      </c>
      <c r="H15" s="147"/>
    </row>
    <row r="16" spans="1:12" ht="18" customHeight="1" thickBot="1">
      <c r="A16" s="1035">
        <v>2020</v>
      </c>
      <c r="B16" s="1076">
        <v>0</v>
      </c>
      <c r="C16" s="1015">
        <f t="shared" si="7"/>
        <v>0</v>
      </c>
      <c r="D16" s="1002">
        <v>20902</v>
      </c>
      <c r="E16" s="1077">
        <f t="shared" si="8"/>
        <v>1</v>
      </c>
      <c r="F16" s="1076">
        <v>20902</v>
      </c>
      <c r="G16" s="1015">
        <f>(F16-F15)/F15</f>
        <v>-4.2203180131054389E-2</v>
      </c>
    </row>
    <row r="40" customFormat="1" ht="14.4"/>
    <row r="41" customFormat="1" ht="14.4"/>
    <row r="42" customFormat="1" ht="14.4"/>
    <row r="43" customFormat="1" ht="14.4"/>
    <row r="44" customFormat="1" ht="14.4"/>
    <row r="45" customFormat="1" ht="14.4"/>
    <row r="46" customFormat="1" ht="14.4"/>
    <row r="47" customFormat="1" ht="14.4"/>
    <row r="48" customFormat="1" ht="14.4"/>
    <row r="49" customFormat="1" ht="14.4"/>
    <row r="50" customFormat="1" ht="14.4"/>
    <row r="51" customFormat="1" ht="14.4"/>
  </sheetData>
  <mergeCells count="3">
    <mergeCell ref="B3:C3"/>
    <mergeCell ref="D3:E3"/>
    <mergeCell ref="F3:G3"/>
  </mergeCells>
  <printOptions horizontalCentered="1"/>
  <pageMargins left="0" right="0" top="0.35433070866141736" bottom="0.31496062992125984" header="0" footer="0.19685039370078741"/>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E32" sqref="E32"/>
    </sheetView>
  </sheetViews>
  <sheetFormatPr baseColWidth="10" defaultRowHeight="13.2"/>
  <cols>
    <col min="1" max="1" width="11.44140625" style="42"/>
    <col min="2" max="2" width="13.44140625" style="42" customWidth="1"/>
    <col min="3" max="4" width="14.6640625" style="42" customWidth="1"/>
    <col min="5" max="258" width="11.44140625" style="42"/>
    <col min="259" max="260" width="14.6640625" style="42" customWidth="1"/>
    <col min="261" max="514" width="11.44140625" style="42"/>
    <col min="515" max="516" width="14.6640625" style="42" customWidth="1"/>
    <col min="517" max="770" width="11.44140625" style="42"/>
    <col min="771" max="772" width="14.6640625" style="42" customWidth="1"/>
    <col min="773" max="1026" width="11.44140625" style="42"/>
    <col min="1027" max="1028" width="14.6640625" style="42" customWidth="1"/>
    <col min="1029" max="1282" width="11.44140625" style="42"/>
    <col min="1283" max="1284" width="14.6640625" style="42" customWidth="1"/>
    <col min="1285" max="1538" width="11.44140625" style="42"/>
    <col min="1539" max="1540" width="14.6640625" style="42" customWidth="1"/>
    <col min="1541" max="1794" width="11.44140625" style="42"/>
    <col min="1795" max="1796" width="14.6640625" style="42" customWidth="1"/>
    <col min="1797" max="2050" width="11.44140625" style="42"/>
    <col min="2051" max="2052" width="14.6640625" style="42" customWidth="1"/>
    <col min="2053" max="2306" width="11.44140625" style="42"/>
    <col min="2307" max="2308" width="14.6640625" style="42" customWidth="1"/>
    <col min="2309" max="2562" width="11.44140625" style="42"/>
    <col min="2563" max="2564" width="14.6640625" style="42" customWidth="1"/>
    <col min="2565" max="2818" width="11.44140625" style="42"/>
    <col min="2819" max="2820" width="14.6640625" style="42" customWidth="1"/>
    <col min="2821" max="3074" width="11.44140625" style="42"/>
    <col min="3075" max="3076" width="14.6640625" style="42" customWidth="1"/>
    <col min="3077" max="3330" width="11.44140625" style="42"/>
    <col min="3331" max="3332" width="14.6640625" style="42" customWidth="1"/>
    <col min="3333" max="3586" width="11.44140625" style="42"/>
    <col min="3587" max="3588" width="14.6640625" style="42" customWidth="1"/>
    <col min="3589" max="3842" width="11.44140625" style="42"/>
    <col min="3843" max="3844" width="14.6640625" style="42" customWidth="1"/>
    <col min="3845" max="4098" width="11.44140625" style="42"/>
    <col min="4099" max="4100" width="14.6640625" style="42" customWidth="1"/>
    <col min="4101" max="4354" width="11.44140625" style="42"/>
    <col min="4355" max="4356" width="14.6640625" style="42" customWidth="1"/>
    <col min="4357" max="4610" width="11.44140625" style="42"/>
    <col min="4611" max="4612" width="14.6640625" style="42" customWidth="1"/>
    <col min="4613" max="4866" width="11.44140625" style="42"/>
    <col min="4867" max="4868" width="14.6640625" style="42" customWidth="1"/>
    <col min="4869" max="5122" width="11.44140625" style="42"/>
    <col min="5123" max="5124" width="14.6640625" style="42" customWidth="1"/>
    <col min="5125" max="5378" width="11.44140625" style="42"/>
    <col min="5379" max="5380" width="14.6640625" style="42" customWidth="1"/>
    <col min="5381" max="5634" width="11.44140625" style="42"/>
    <col min="5635" max="5636" width="14.6640625" style="42" customWidth="1"/>
    <col min="5637" max="5890" width="11.44140625" style="42"/>
    <col min="5891" max="5892" width="14.6640625" style="42" customWidth="1"/>
    <col min="5893" max="6146" width="11.44140625" style="42"/>
    <col min="6147" max="6148" width="14.6640625" style="42" customWidth="1"/>
    <col min="6149" max="6402" width="11.44140625" style="42"/>
    <col min="6403" max="6404" width="14.6640625" style="42" customWidth="1"/>
    <col min="6405" max="6658" width="11.44140625" style="42"/>
    <col min="6659" max="6660" width="14.6640625" style="42" customWidth="1"/>
    <col min="6661" max="6914" width="11.44140625" style="42"/>
    <col min="6915" max="6916" width="14.6640625" style="42" customWidth="1"/>
    <col min="6917" max="7170" width="11.44140625" style="42"/>
    <col min="7171" max="7172" width="14.6640625" style="42" customWidth="1"/>
    <col min="7173" max="7426" width="11.44140625" style="42"/>
    <col min="7427" max="7428" width="14.6640625" style="42" customWidth="1"/>
    <col min="7429" max="7682" width="11.44140625" style="42"/>
    <col min="7683" max="7684" width="14.6640625" style="42" customWidth="1"/>
    <col min="7685" max="7938" width="11.44140625" style="42"/>
    <col min="7939" max="7940" width="14.6640625" style="42" customWidth="1"/>
    <col min="7941" max="8194" width="11.44140625" style="42"/>
    <col min="8195" max="8196" width="14.6640625" style="42" customWidth="1"/>
    <col min="8197" max="8450" width="11.44140625" style="42"/>
    <col min="8451" max="8452" width="14.6640625" style="42" customWidth="1"/>
    <col min="8453" max="8706" width="11.44140625" style="42"/>
    <col min="8707" max="8708" width="14.6640625" style="42" customWidth="1"/>
    <col min="8709" max="8962" width="11.44140625" style="42"/>
    <col min="8963" max="8964" width="14.6640625" style="42" customWidth="1"/>
    <col min="8965" max="9218" width="11.44140625" style="42"/>
    <col min="9219" max="9220" width="14.6640625" style="42" customWidth="1"/>
    <col min="9221" max="9474" width="11.44140625" style="42"/>
    <col min="9475" max="9476" width="14.6640625" style="42" customWidth="1"/>
    <col min="9477" max="9730" width="11.44140625" style="42"/>
    <col min="9731" max="9732" width="14.6640625" style="42" customWidth="1"/>
    <col min="9733" max="9986" width="11.44140625" style="42"/>
    <col min="9987" max="9988" width="14.6640625" style="42" customWidth="1"/>
    <col min="9989" max="10242" width="11.44140625" style="42"/>
    <col min="10243" max="10244" width="14.6640625" style="42" customWidth="1"/>
    <col min="10245" max="10498" width="11.44140625" style="42"/>
    <col min="10499" max="10500" width="14.6640625" style="42" customWidth="1"/>
    <col min="10501" max="10754" width="11.44140625" style="42"/>
    <col min="10755" max="10756" width="14.6640625" style="42" customWidth="1"/>
    <col min="10757" max="11010" width="11.44140625" style="42"/>
    <col min="11011" max="11012" width="14.6640625" style="42" customWidth="1"/>
    <col min="11013" max="11266" width="11.44140625" style="42"/>
    <col min="11267" max="11268" width="14.6640625" style="42" customWidth="1"/>
    <col min="11269" max="11522" width="11.44140625" style="42"/>
    <col min="11523" max="11524" width="14.6640625" style="42" customWidth="1"/>
    <col min="11525" max="11778" width="11.44140625" style="42"/>
    <col min="11779" max="11780" width="14.6640625" style="42" customWidth="1"/>
    <col min="11781" max="12034" width="11.44140625" style="42"/>
    <col min="12035" max="12036" width="14.6640625" style="42" customWidth="1"/>
    <col min="12037" max="12290" width="11.44140625" style="42"/>
    <col min="12291" max="12292" width="14.6640625" style="42" customWidth="1"/>
    <col min="12293" max="12546" width="11.44140625" style="42"/>
    <col min="12547" max="12548" width="14.6640625" style="42" customWidth="1"/>
    <col min="12549" max="12802" width="11.44140625" style="42"/>
    <col min="12803" max="12804" width="14.6640625" style="42" customWidth="1"/>
    <col min="12805" max="13058" width="11.44140625" style="42"/>
    <col min="13059" max="13060" width="14.6640625" style="42" customWidth="1"/>
    <col min="13061" max="13314" width="11.44140625" style="42"/>
    <col min="13315" max="13316" width="14.6640625" style="42" customWidth="1"/>
    <col min="13317" max="13570" width="11.44140625" style="42"/>
    <col min="13571" max="13572" width="14.6640625" style="42" customWidth="1"/>
    <col min="13573" max="13826" width="11.44140625" style="42"/>
    <col min="13827" max="13828" width="14.6640625" style="42" customWidth="1"/>
    <col min="13829" max="14082" width="11.44140625" style="42"/>
    <col min="14083" max="14084" width="14.6640625" style="42" customWidth="1"/>
    <col min="14085" max="14338" width="11.44140625" style="42"/>
    <col min="14339" max="14340" width="14.6640625" style="42" customWidth="1"/>
    <col min="14341" max="14594" width="11.44140625" style="42"/>
    <col min="14595" max="14596" width="14.6640625" style="42" customWidth="1"/>
    <col min="14597" max="14850" width="11.44140625" style="42"/>
    <col min="14851" max="14852" width="14.6640625" style="42" customWidth="1"/>
    <col min="14853" max="15106" width="11.44140625" style="42"/>
    <col min="15107" max="15108" width="14.6640625" style="42" customWidth="1"/>
    <col min="15109" max="15362" width="11.44140625" style="42"/>
    <col min="15363" max="15364" width="14.6640625" style="42" customWidth="1"/>
    <col min="15365" max="15618" width="11.44140625" style="42"/>
    <col min="15619" max="15620" width="14.6640625" style="42" customWidth="1"/>
    <col min="15621" max="15874" width="11.44140625" style="42"/>
    <col min="15875" max="15876" width="14.6640625" style="42" customWidth="1"/>
    <col min="15877" max="16130" width="11.44140625" style="42"/>
    <col min="16131" max="16132" width="14.6640625" style="42" customWidth="1"/>
    <col min="16133" max="16384" width="11.44140625" style="42"/>
  </cols>
  <sheetData>
    <row r="1" spans="1:9" ht="30" customHeight="1">
      <c r="A1" s="81" t="s">
        <v>489</v>
      </c>
      <c r="B1" s="81"/>
      <c r="C1" s="81"/>
      <c r="D1" s="81"/>
      <c r="E1" s="81"/>
      <c r="F1" s="81"/>
      <c r="G1" s="81"/>
      <c r="H1" s="80"/>
      <c r="I1" s="80"/>
    </row>
    <row r="2" spans="1:9">
      <c r="B2" s="82"/>
    </row>
    <row r="3" spans="1:9">
      <c r="B3" s="82"/>
    </row>
    <row r="4" spans="1:9">
      <c r="B4" s="82"/>
    </row>
    <row r="5" spans="1:9">
      <c r="B5" s="82"/>
    </row>
    <row r="6" spans="1:9">
      <c r="B6" s="82"/>
    </row>
    <row r="7" spans="1:9">
      <c r="B7" s="82"/>
    </row>
    <row r="8" spans="1:9">
      <c r="B8" s="82"/>
    </row>
    <row r="9" spans="1:9">
      <c r="B9" s="82"/>
    </row>
    <row r="10" spans="1:9">
      <c r="B10" s="82"/>
    </row>
    <row r="11" spans="1:9">
      <c r="B11" s="82"/>
    </row>
    <row r="12" spans="1:9">
      <c r="B12" s="82"/>
    </row>
    <row r="13" spans="1:9">
      <c r="B13" s="82"/>
    </row>
    <row r="14" spans="1:9">
      <c r="B14" s="82"/>
    </row>
    <row r="15" spans="1:9">
      <c r="B15" s="82"/>
    </row>
    <row r="16" spans="1:9">
      <c r="B16" s="82"/>
    </row>
    <row r="17" spans="1:4">
      <c r="B17" s="82"/>
    </row>
    <row r="25" spans="1:4">
      <c r="A25" s="265" t="s">
        <v>490</v>
      </c>
    </row>
    <row r="26" spans="1:4">
      <c r="A26" s="265"/>
    </row>
    <row r="27" spans="1:4">
      <c r="A27" s="807"/>
    </row>
    <row r="28" spans="1:4" ht="13.8" thickBot="1"/>
    <row r="29" spans="1:4" ht="34.950000000000003" customHeight="1" thickBot="1">
      <c r="A29" s="750" t="s">
        <v>236</v>
      </c>
      <c r="B29" s="526" t="s">
        <v>422</v>
      </c>
      <c r="D29"/>
    </row>
    <row r="30" spans="1:4" ht="18" customHeight="1">
      <c r="A30" s="296">
        <v>2009</v>
      </c>
      <c r="B30" s="806">
        <v>49726</v>
      </c>
      <c r="D30"/>
    </row>
    <row r="31" spans="1:4" ht="18" customHeight="1">
      <c r="A31" s="297">
        <v>2010</v>
      </c>
      <c r="B31" s="302">
        <v>46386</v>
      </c>
      <c r="D31"/>
    </row>
    <row r="32" spans="1:4" ht="18" customHeight="1">
      <c r="A32" s="297">
        <v>2011</v>
      </c>
      <c r="B32" s="302">
        <v>41768</v>
      </c>
      <c r="D32"/>
    </row>
    <row r="33" spans="1:4" ht="18" customHeight="1">
      <c r="A33" s="297">
        <v>2012</v>
      </c>
      <c r="B33" s="302">
        <v>38759</v>
      </c>
      <c r="D33"/>
    </row>
    <row r="34" spans="1:4" ht="18" customHeight="1">
      <c r="A34" s="297">
        <v>2013</v>
      </c>
      <c r="B34" s="302">
        <v>37737</v>
      </c>
      <c r="D34"/>
    </row>
    <row r="35" spans="1:4" ht="18" customHeight="1">
      <c r="A35" s="297">
        <v>2014</v>
      </c>
      <c r="B35" s="302">
        <v>38857</v>
      </c>
      <c r="D35"/>
    </row>
    <row r="36" spans="1:4" ht="18" customHeight="1">
      <c r="A36" s="297">
        <v>2015</v>
      </c>
      <c r="B36" s="302">
        <v>38984</v>
      </c>
      <c r="D36"/>
    </row>
    <row r="37" spans="1:4" ht="18" customHeight="1">
      <c r="A37" s="297">
        <v>2016</v>
      </c>
      <c r="B37" s="302">
        <v>39181</v>
      </c>
      <c r="D37"/>
    </row>
    <row r="38" spans="1:4" ht="18" customHeight="1">
      <c r="A38" s="297">
        <v>2017</v>
      </c>
      <c r="B38" s="302">
        <v>42498</v>
      </c>
      <c r="D38"/>
    </row>
    <row r="39" spans="1:4" ht="18" customHeight="1">
      <c r="A39" s="886">
        <v>2018</v>
      </c>
      <c r="B39" s="899">
        <v>44060</v>
      </c>
      <c r="D39"/>
    </row>
    <row r="40" spans="1:4" ht="18" customHeight="1">
      <c r="A40" s="297">
        <v>2019</v>
      </c>
      <c r="B40" s="302">
        <v>41265</v>
      </c>
      <c r="D40"/>
    </row>
    <row r="41" spans="1:4" ht="18" customHeight="1" thickBot="1">
      <c r="A41" s="1057">
        <v>2020</v>
      </c>
      <c r="B41" s="1016">
        <v>41572</v>
      </c>
    </row>
  </sheetData>
  <printOptions horizontalCentered="1"/>
  <pageMargins left="0" right="0" top="0.35433070866141736" bottom="0.31496062992125984" header="0" footer="0.19685039370078741"/>
  <pageSetup paperSize="9" scale="92" orientation="landscape"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zoomScaleNormal="100" workbookViewId="0">
      <selection activeCell="E32" sqref="E32"/>
    </sheetView>
  </sheetViews>
  <sheetFormatPr baseColWidth="10" defaultRowHeight="13.2"/>
  <cols>
    <col min="1" max="1" width="31.88671875" style="42" customWidth="1"/>
    <col min="2" max="3" width="12" style="42" bestFit="1" customWidth="1"/>
    <col min="4" max="4" width="2.33203125" style="42" customWidth="1"/>
    <col min="5" max="256" width="11.44140625" style="42"/>
    <col min="257" max="257" width="34.6640625" style="42" customWidth="1"/>
    <col min="258" max="259" width="12" style="42" bestFit="1" customWidth="1"/>
    <col min="260" max="260" width="4.6640625" style="42" customWidth="1"/>
    <col min="261" max="512" width="11.44140625" style="42"/>
    <col min="513" max="513" width="34.6640625" style="42" customWidth="1"/>
    <col min="514" max="515" width="12" style="42" bestFit="1" customWidth="1"/>
    <col min="516" max="516" width="4.6640625" style="42" customWidth="1"/>
    <col min="517" max="768" width="11.44140625" style="42"/>
    <col min="769" max="769" width="34.6640625" style="42" customWidth="1"/>
    <col min="770" max="771" width="12" style="42" bestFit="1" customWidth="1"/>
    <col min="772" max="772" width="4.6640625" style="42" customWidth="1"/>
    <col min="773" max="1024" width="11.44140625" style="42"/>
    <col min="1025" max="1025" width="34.6640625" style="42" customWidth="1"/>
    <col min="1026" max="1027" width="12" style="42" bestFit="1" customWidth="1"/>
    <col min="1028" max="1028" width="4.6640625" style="42" customWidth="1"/>
    <col min="1029" max="1280" width="11.44140625" style="42"/>
    <col min="1281" max="1281" width="34.6640625" style="42" customWidth="1"/>
    <col min="1282" max="1283" width="12" style="42" bestFit="1" customWidth="1"/>
    <col min="1284" max="1284" width="4.6640625" style="42" customWidth="1"/>
    <col min="1285" max="1536" width="11.44140625" style="42"/>
    <col min="1537" max="1537" width="34.6640625" style="42" customWidth="1"/>
    <col min="1538" max="1539" width="12" style="42" bestFit="1" customWidth="1"/>
    <col min="1540" max="1540" width="4.6640625" style="42" customWidth="1"/>
    <col min="1541" max="1792" width="11.44140625" style="42"/>
    <col min="1793" max="1793" width="34.6640625" style="42" customWidth="1"/>
    <col min="1794" max="1795" width="12" style="42" bestFit="1" customWidth="1"/>
    <col min="1796" max="1796" width="4.6640625" style="42" customWidth="1"/>
    <col min="1797" max="2048" width="11.44140625" style="42"/>
    <col min="2049" max="2049" width="34.6640625" style="42" customWidth="1"/>
    <col min="2050" max="2051" width="12" style="42" bestFit="1" customWidth="1"/>
    <col min="2052" max="2052" width="4.6640625" style="42" customWidth="1"/>
    <col min="2053" max="2304" width="11.44140625" style="42"/>
    <col min="2305" max="2305" width="34.6640625" style="42" customWidth="1"/>
    <col min="2306" max="2307" width="12" style="42" bestFit="1" customWidth="1"/>
    <col min="2308" max="2308" width="4.6640625" style="42" customWidth="1"/>
    <col min="2309" max="2560" width="11.44140625" style="42"/>
    <col min="2561" max="2561" width="34.6640625" style="42" customWidth="1"/>
    <col min="2562" max="2563" width="12" style="42" bestFit="1" customWidth="1"/>
    <col min="2564" max="2564" width="4.6640625" style="42" customWidth="1"/>
    <col min="2565" max="2816" width="11.44140625" style="42"/>
    <col min="2817" max="2817" width="34.6640625" style="42" customWidth="1"/>
    <col min="2818" max="2819" width="12" style="42" bestFit="1" customWidth="1"/>
    <col min="2820" max="2820" width="4.6640625" style="42" customWidth="1"/>
    <col min="2821" max="3072" width="11.44140625" style="42"/>
    <col min="3073" max="3073" width="34.6640625" style="42" customWidth="1"/>
    <col min="3074" max="3075" width="12" style="42" bestFit="1" customWidth="1"/>
    <col min="3076" max="3076" width="4.6640625" style="42" customWidth="1"/>
    <col min="3077" max="3328" width="11.44140625" style="42"/>
    <col min="3329" max="3329" width="34.6640625" style="42" customWidth="1"/>
    <col min="3330" max="3331" width="12" style="42" bestFit="1" customWidth="1"/>
    <col min="3332" max="3332" width="4.6640625" style="42" customWidth="1"/>
    <col min="3333" max="3584" width="11.44140625" style="42"/>
    <col min="3585" max="3585" width="34.6640625" style="42" customWidth="1"/>
    <col min="3586" max="3587" width="12" style="42" bestFit="1" customWidth="1"/>
    <col min="3588" max="3588" width="4.6640625" style="42" customWidth="1"/>
    <col min="3589" max="3840" width="11.44140625" style="42"/>
    <col min="3841" max="3841" width="34.6640625" style="42" customWidth="1"/>
    <col min="3842" max="3843" width="12" style="42" bestFit="1" customWidth="1"/>
    <col min="3844" max="3844" width="4.6640625" style="42" customWidth="1"/>
    <col min="3845" max="4096" width="11.44140625" style="42"/>
    <col min="4097" max="4097" width="34.6640625" style="42" customWidth="1"/>
    <col min="4098" max="4099" width="12" style="42" bestFit="1" customWidth="1"/>
    <col min="4100" max="4100" width="4.6640625" style="42" customWidth="1"/>
    <col min="4101" max="4352" width="11.44140625" style="42"/>
    <col min="4353" max="4353" width="34.6640625" style="42" customWidth="1"/>
    <col min="4354" max="4355" width="12" style="42" bestFit="1" customWidth="1"/>
    <col min="4356" max="4356" width="4.6640625" style="42" customWidth="1"/>
    <col min="4357" max="4608" width="11.44140625" style="42"/>
    <col min="4609" max="4609" width="34.6640625" style="42" customWidth="1"/>
    <col min="4610" max="4611" width="12" style="42" bestFit="1" customWidth="1"/>
    <col min="4612" max="4612" width="4.6640625" style="42" customWidth="1"/>
    <col min="4613" max="4864" width="11.44140625" style="42"/>
    <col min="4865" max="4865" width="34.6640625" style="42" customWidth="1"/>
    <col min="4866" max="4867" width="12" style="42" bestFit="1" customWidth="1"/>
    <col min="4868" max="4868" width="4.6640625" style="42" customWidth="1"/>
    <col min="4869" max="5120" width="11.44140625" style="42"/>
    <col min="5121" max="5121" width="34.6640625" style="42" customWidth="1"/>
    <col min="5122" max="5123" width="12" style="42" bestFit="1" customWidth="1"/>
    <col min="5124" max="5124" width="4.6640625" style="42" customWidth="1"/>
    <col min="5125" max="5376" width="11.44140625" style="42"/>
    <col min="5377" max="5377" width="34.6640625" style="42" customWidth="1"/>
    <col min="5378" max="5379" width="12" style="42" bestFit="1" customWidth="1"/>
    <col min="5380" max="5380" width="4.6640625" style="42" customWidth="1"/>
    <col min="5381" max="5632" width="11.44140625" style="42"/>
    <col min="5633" max="5633" width="34.6640625" style="42" customWidth="1"/>
    <col min="5634" max="5635" width="12" style="42" bestFit="1" customWidth="1"/>
    <col min="5636" max="5636" width="4.6640625" style="42" customWidth="1"/>
    <col min="5637" max="5888" width="11.44140625" style="42"/>
    <col min="5889" max="5889" width="34.6640625" style="42" customWidth="1"/>
    <col min="5890" max="5891" width="12" style="42" bestFit="1" customWidth="1"/>
    <col min="5892" max="5892" width="4.6640625" style="42" customWidth="1"/>
    <col min="5893" max="6144" width="11.44140625" style="42"/>
    <col min="6145" max="6145" width="34.6640625" style="42" customWidth="1"/>
    <col min="6146" max="6147" width="12" style="42" bestFit="1" customWidth="1"/>
    <col min="6148" max="6148" width="4.6640625" style="42" customWidth="1"/>
    <col min="6149" max="6400" width="11.44140625" style="42"/>
    <col min="6401" max="6401" width="34.6640625" style="42" customWidth="1"/>
    <col min="6402" max="6403" width="12" style="42" bestFit="1" customWidth="1"/>
    <col min="6404" max="6404" width="4.6640625" style="42" customWidth="1"/>
    <col min="6405" max="6656" width="11.44140625" style="42"/>
    <col min="6657" max="6657" width="34.6640625" style="42" customWidth="1"/>
    <col min="6658" max="6659" width="12" style="42" bestFit="1" customWidth="1"/>
    <col min="6660" max="6660" width="4.6640625" style="42" customWidth="1"/>
    <col min="6661" max="6912" width="11.44140625" style="42"/>
    <col min="6913" max="6913" width="34.6640625" style="42" customWidth="1"/>
    <col min="6914" max="6915" width="12" style="42" bestFit="1" customWidth="1"/>
    <col min="6916" max="6916" width="4.6640625" style="42" customWidth="1"/>
    <col min="6917" max="7168" width="11.44140625" style="42"/>
    <col min="7169" max="7169" width="34.6640625" style="42" customWidth="1"/>
    <col min="7170" max="7171" width="12" style="42" bestFit="1" customWidth="1"/>
    <col min="7172" max="7172" width="4.6640625" style="42" customWidth="1"/>
    <col min="7173" max="7424" width="11.44140625" style="42"/>
    <col min="7425" max="7425" width="34.6640625" style="42" customWidth="1"/>
    <col min="7426" max="7427" width="12" style="42" bestFit="1" customWidth="1"/>
    <col min="7428" max="7428" width="4.6640625" style="42" customWidth="1"/>
    <col min="7429" max="7680" width="11.44140625" style="42"/>
    <col min="7681" max="7681" width="34.6640625" style="42" customWidth="1"/>
    <col min="7682" max="7683" width="12" style="42" bestFit="1" customWidth="1"/>
    <col min="7684" max="7684" width="4.6640625" style="42" customWidth="1"/>
    <col min="7685" max="7936" width="11.44140625" style="42"/>
    <col min="7937" max="7937" width="34.6640625" style="42" customWidth="1"/>
    <col min="7938" max="7939" width="12" style="42" bestFit="1" customWidth="1"/>
    <col min="7940" max="7940" width="4.6640625" style="42" customWidth="1"/>
    <col min="7941" max="8192" width="11.44140625" style="42"/>
    <col min="8193" max="8193" width="34.6640625" style="42" customWidth="1"/>
    <col min="8194" max="8195" width="12" style="42" bestFit="1" customWidth="1"/>
    <col min="8196" max="8196" width="4.6640625" style="42" customWidth="1"/>
    <col min="8197" max="8448" width="11.44140625" style="42"/>
    <col min="8449" max="8449" width="34.6640625" style="42" customWidth="1"/>
    <col min="8450" max="8451" width="12" style="42" bestFit="1" customWidth="1"/>
    <col min="8452" max="8452" width="4.6640625" style="42" customWidth="1"/>
    <col min="8453" max="8704" width="11.44140625" style="42"/>
    <col min="8705" max="8705" width="34.6640625" style="42" customWidth="1"/>
    <col min="8706" max="8707" width="12" style="42" bestFit="1" customWidth="1"/>
    <col min="8708" max="8708" width="4.6640625" style="42" customWidth="1"/>
    <col min="8709" max="8960" width="11.44140625" style="42"/>
    <col min="8961" max="8961" width="34.6640625" style="42" customWidth="1"/>
    <col min="8962" max="8963" width="12" style="42" bestFit="1" customWidth="1"/>
    <col min="8964" max="8964" width="4.6640625" style="42" customWidth="1"/>
    <col min="8965" max="9216" width="11.44140625" style="42"/>
    <col min="9217" max="9217" width="34.6640625" style="42" customWidth="1"/>
    <col min="9218" max="9219" width="12" style="42" bestFit="1" customWidth="1"/>
    <col min="9220" max="9220" width="4.6640625" style="42" customWidth="1"/>
    <col min="9221" max="9472" width="11.44140625" style="42"/>
    <col min="9473" max="9473" width="34.6640625" style="42" customWidth="1"/>
    <col min="9474" max="9475" width="12" style="42" bestFit="1" customWidth="1"/>
    <col min="9476" max="9476" width="4.6640625" style="42" customWidth="1"/>
    <col min="9477" max="9728" width="11.44140625" style="42"/>
    <col min="9729" max="9729" width="34.6640625" style="42" customWidth="1"/>
    <col min="9730" max="9731" width="12" style="42" bestFit="1" customWidth="1"/>
    <col min="9732" max="9732" width="4.6640625" style="42" customWidth="1"/>
    <col min="9733" max="9984" width="11.44140625" style="42"/>
    <col min="9985" max="9985" width="34.6640625" style="42" customWidth="1"/>
    <col min="9986" max="9987" width="12" style="42" bestFit="1" customWidth="1"/>
    <col min="9988" max="9988" width="4.6640625" style="42" customWidth="1"/>
    <col min="9989" max="10240" width="11.44140625" style="42"/>
    <col min="10241" max="10241" width="34.6640625" style="42" customWidth="1"/>
    <col min="10242" max="10243" width="12" style="42" bestFit="1" customWidth="1"/>
    <col min="10244" max="10244" width="4.6640625" style="42" customWidth="1"/>
    <col min="10245" max="10496" width="11.44140625" style="42"/>
    <col min="10497" max="10497" width="34.6640625" style="42" customWidth="1"/>
    <col min="10498" max="10499" width="12" style="42" bestFit="1" customWidth="1"/>
    <col min="10500" max="10500" width="4.6640625" style="42" customWidth="1"/>
    <col min="10501" max="10752" width="11.44140625" style="42"/>
    <col min="10753" max="10753" width="34.6640625" style="42" customWidth="1"/>
    <col min="10754" max="10755" width="12" style="42" bestFit="1" customWidth="1"/>
    <col min="10756" max="10756" width="4.6640625" style="42" customWidth="1"/>
    <col min="10757" max="11008" width="11.44140625" style="42"/>
    <col min="11009" max="11009" width="34.6640625" style="42" customWidth="1"/>
    <col min="11010" max="11011" width="12" style="42" bestFit="1" customWidth="1"/>
    <col min="11012" max="11012" width="4.6640625" style="42" customWidth="1"/>
    <col min="11013" max="11264" width="11.44140625" style="42"/>
    <col min="11265" max="11265" width="34.6640625" style="42" customWidth="1"/>
    <col min="11266" max="11267" width="12" style="42" bestFit="1" customWidth="1"/>
    <col min="11268" max="11268" width="4.6640625" style="42" customWidth="1"/>
    <col min="11269" max="11520" width="11.44140625" style="42"/>
    <col min="11521" max="11521" width="34.6640625" style="42" customWidth="1"/>
    <col min="11522" max="11523" width="12" style="42" bestFit="1" customWidth="1"/>
    <col min="11524" max="11524" width="4.6640625" style="42" customWidth="1"/>
    <col min="11525" max="11776" width="11.44140625" style="42"/>
    <col min="11777" max="11777" width="34.6640625" style="42" customWidth="1"/>
    <col min="11778" max="11779" width="12" style="42" bestFit="1" customWidth="1"/>
    <col min="11780" max="11780" width="4.6640625" style="42" customWidth="1"/>
    <col min="11781" max="12032" width="11.44140625" style="42"/>
    <col min="12033" max="12033" width="34.6640625" style="42" customWidth="1"/>
    <col min="12034" max="12035" width="12" style="42" bestFit="1" customWidth="1"/>
    <col min="12036" max="12036" width="4.6640625" style="42" customWidth="1"/>
    <col min="12037" max="12288" width="11.44140625" style="42"/>
    <col min="12289" max="12289" width="34.6640625" style="42" customWidth="1"/>
    <col min="12290" max="12291" width="12" style="42" bestFit="1" customWidth="1"/>
    <col min="12292" max="12292" width="4.6640625" style="42" customWidth="1"/>
    <col min="12293" max="12544" width="11.44140625" style="42"/>
    <col min="12545" max="12545" width="34.6640625" style="42" customWidth="1"/>
    <col min="12546" max="12547" width="12" style="42" bestFit="1" customWidth="1"/>
    <col min="12548" max="12548" width="4.6640625" style="42" customWidth="1"/>
    <col min="12549" max="12800" width="11.44140625" style="42"/>
    <col min="12801" max="12801" width="34.6640625" style="42" customWidth="1"/>
    <col min="12802" max="12803" width="12" style="42" bestFit="1" customWidth="1"/>
    <col min="12804" max="12804" width="4.6640625" style="42" customWidth="1"/>
    <col min="12805" max="13056" width="11.44140625" style="42"/>
    <col min="13057" max="13057" width="34.6640625" style="42" customWidth="1"/>
    <col min="13058" max="13059" width="12" style="42" bestFit="1" customWidth="1"/>
    <col min="13060" max="13060" width="4.6640625" style="42" customWidth="1"/>
    <col min="13061" max="13312" width="11.44140625" style="42"/>
    <col min="13313" max="13313" width="34.6640625" style="42" customWidth="1"/>
    <col min="13314" max="13315" width="12" style="42" bestFit="1" customWidth="1"/>
    <col min="13316" max="13316" width="4.6640625" style="42" customWidth="1"/>
    <col min="13317" max="13568" width="11.44140625" style="42"/>
    <col min="13569" max="13569" width="34.6640625" style="42" customWidth="1"/>
    <col min="13570" max="13571" width="12" style="42" bestFit="1" customWidth="1"/>
    <col min="13572" max="13572" width="4.6640625" style="42" customWidth="1"/>
    <col min="13573" max="13824" width="11.44140625" style="42"/>
    <col min="13825" max="13825" width="34.6640625" style="42" customWidth="1"/>
    <col min="13826" max="13827" width="12" style="42" bestFit="1" customWidth="1"/>
    <col min="13828" max="13828" width="4.6640625" style="42" customWidth="1"/>
    <col min="13829" max="14080" width="11.44140625" style="42"/>
    <col min="14081" max="14081" width="34.6640625" style="42" customWidth="1"/>
    <col min="14082" max="14083" width="12" style="42" bestFit="1" customWidth="1"/>
    <col min="14084" max="14084" width="4.6640625" style="42" customWidth="1"/>
    <col min="14085" max="14336" width="11.44140625" style="42"/>
    <col min="14337" max="14337" width="34.6640625" style="42" customWidth="1"/>
    <col min="14338" max="14339" width="12" style="42" bestFit="1" customWidth="1"/>
    <col min="14340" max="14340" width="4.6640625" style="42" customWidth="1"/>
    <col min="14341" max="14592" width="11.44140625" style="42"/>
    <col min="14593" max="14593" width="34.6640625" style="42" customWidth="1"/>
    <col min="14594" max="14595" width="12" style="42" bestFit="1" customWidth="1"/>
    <col min="14596" max="14596" width="4.6640625" style="42" customWidth="1"/>
    <col min="14597" max="14848" width="11.44140625" style="42"/>
    <col min="14849" max="14849" width="34.6640625" style="42" customWidth="1"/>
    <col min="14850" max="14851" width="12" style="42" bestFit="1" customWidth="1"/>
    <col min="14852" max="14852" width="4.6640625" style="42" customWidth="1"/>
    <col min="14853" max="15104" width="11.44140625" style="42"/>
    <col min="15105" max="15105" width="34.6640625" style="42" customWidth="1"/>
    <col min="15106" max="15107" width="12" style="42" bestFit="1" customWidth="1"/>
    <col min="15108" max="15108" width="4.6640625" style="42" customWidth="1"/>
    <col min="15109" max="15360" width="11.44140625" style="42"/>
    <col min="15361" max="15361" width="34.6640625" style="42" customWidth="1"/>
    <col min="15362" max="15363" width="12" style="42" bestFit="1" customWidth="1"/>
    <col min="15364" max="15364" width="4.6640625" style="42" customWidth="1"/>
    <col min="15365" max="15616" width="11.44140625" style="42"/>
    <col min="15617" max="15617" width="34.6640625" style="42" customWidth="1"/>
    <col min="15618" max="15619" width="12" style="42" bestFit="1" customWidth="1"/>
    <col min="15620" max="15620" width="4.6640625" style="42" customWidth="1"/>
    <col min="15621" max="15872" width="11.44140625" style="42"/>
    <col min="15873" max="15873" width="34.6640625" style="42" customWidth="1"/>
    <col min="15874" max="15875" width="12" style="42" bestFit="1" customWidth="1"/>
    <col min="15876" max="15876" width="4.6640625" style="42" customWidth="1"/>
    <col min="15877" max="16128" width="11.44140625" style="42"/>
    <col min="16129" max="16129" width="34.6640625" style="42" customWidth="1"/>
    <col min="16130" max="16131" width="12" style="42" bestFit="1" customWidth="1"/>
    <col min="16132" max="16132" width="4.6640625" style="42" customWidth="1"/>
    <col min="16133" max="16384" width="11.44140625" style="42"/>
  </cols>
  <sheetData>
    <row r="1" spans="1:6" s="78" customFormat="1" ht="45" customHeight="1">
      <c r="A1" s="81" t="s">
        <v>491</v>
      </c>
      <c r="B1" s="81"/>
      <c r="C1" s="81"/>
      <c r="D1" s="81"/>
      <c r="E1" s="81"/>
      <c r="F1" s="81"/>
    </row>
    <row r="2" spans="1:6" ht="13.8" thickBot="1"/>
    <row r="3" spans="1:6" ht="19.95" customHeight="1" thickBot="1">
      <c r="E3" s="1156" t="s">
        <v>2</v>
      </c>
      <c r="F3" s="1157"/>
    </row>
    <row r="4" spans="1:6" ht="27" customHeight="1" thickBot="1">
      <c r="B4" s="1083">
        <v>2019</v>
      </c>
      <c r="C4" s="1082">
        <v>2020</v>
      </c>
      <c r="D4" s="138"/>
      <c r="E4" s="526" t="s">
        <v>254</v>
      </c>
      <c r="F4" s="674" t="s">
        <v>6</v>
      </c>
    </row>
    <row r="5" spans="1:6" ht="19.95" customHeight="1" thickBot="1">
      <c r="A5" s="150" t="s">
        <v>492</v>
      </c>
      <c r="B5" s="1061">
        <v>302000</v>
      </c>
      <c r="C5" s="1061">
        <v>314000</v>
      </c>
      <c r="D5" s="45" t="s">
        <v>493</v>
      </c>
      <c r="E5" s="690">
        <f>C5-B5</f>
        <v>12000</v>
      </c>
      <c r="F5" s="691">
        <f>(C5-B5)/B5</f>
        <v>3.9735099337748346E-2</v>
      </c>
    </row>
  </sheetData>
  <mergeCells count="1">
    <mergeCell ref="E3:F3"/>
  </mergeCells>
  <printOptions horizontalCentered="1"/>
  <pageMargins left="0" right="0" top="0.35433070866141736" bottom="0.31496062992125984" header="0" footer="0.19685039370078741"/>
  <pageSetup paperSize="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zoomScaleNormal="100" workbookViewId="0">
      <selection activeCell="E32" sqref="E32"/>
    </sheetView>
  </sheetViews>
  <sheetFormatPr baseColWidth="10" defaultRowHeight="13.2"/>
  <cols>
    <col min="1" max="1" width="34.6640625" style="42" customWidth="1"/>
    <col min="2" max="3" width="12" style="42" bestFit="1" customWidth="1"/>
    <col min="4" max="4" width="2.33203125" style="42" customWidth="1"/>
    <col min="5" max="256" width="11.44140625" style="42"/>
    <col min="257" max="257" width="34.6640625" style="42" customWidth="1"/>
    <col min="258" max="259" width="12" style="42" bestFit="1" customWidth="1"/>
    <col min="260" max="260" width="4.6640625" style="42" customWidth="1"/>
    <col min="261" max="512" width="11.44140625" style="42"/>
    <col min="513" max="513" width="34.6640625" style="42" customWidth="1"/>
    <col min="514" max="515" width="12" style="42" bestFit="1" customWidth="1"/>
    <col min="516" max="516" width="4.6640625" style="42" customWidth="1"/>
    <col min="517" max="768" width="11.44140625" style="42"/>
    <col min="769" max="769" width="34.6640625" style="42" customWidth="1"/>
    <col min="770" max="771" width="12" style="42" bestFit="1" customWidth="1"/>
    <col min="772" max="772" width="4.6640625" style="42" customWidth="1"/>
    <col min="773" max="1024" width="11.44140625" style="42"/>
    <col min="1025" max="1025" width="34.6640625" style="42" customWidth="1"/>
    <col min="1026" max="1027" width="12" style="42" bestFit="1" customWidth="1"/>
    <col min="1028" max="1028" width="4.6640625" style="42" customWidth="1"/>
    <col min="1029" max="1280" width="11.44140625" style="42"/>
    <col min="1281" max="1281" width="34.6640625" style="42" customWidth="1"/>
    <col min="1282" max="1283" width="12" style="42" bestFit="1" customWidth="1"/>
    <col min="1284" max="1284" width="4.6640625" style="42" customWidth="1"/>
    <col min="1285" max="1536" width="11.44140625" style="42"/>
    <col min="1537" max="1537" width="34.6640625" style="42" customWidth="1"/>
    <col min="1538" max="1539" width="12" style="42" bestFit="1" customWidth="1"/>
    <col min="1540" max="1540" width="4.6640625" style="42" customWidth="1"/>
    <col min="1541" max="1792" width="11.44140625" style="42"/>
    <col min="1793" max="1793" width="34.6640625" style="42" customWidth="1"/>
    <col min="1794" max="1795" width="12" style="42" bestFit="1" customWidth="1"/>
    <col min="1796" max="1796" width="4.6640625" style="42" customWidth="1"/>
    <col min="1797" max="2048" width="11.44140625" style="42"/>
    <col min="2049" max="2049" width="34.6640625" style="42" customWidth="1"/>
    <col min="2050" max="2051" width="12" style="42" bestFit="1" customWidth="1"/>
    <col min="2052" max="2052" width="4.6640625" style="42" customWidth="1"/>
    <col min="2053" max="2304" width="11.44140625" style="42"/>
    <col min="2305" max="2305" width="34.6640625" style="42" customWidth="1"/>
    <col min="2306" max="2307" width="12" style="42" bestFit="1" customWidth="1"/>
    <col min="2308" max="2308" width="4.6640625" style="42" customWidth="1"/>
    <col min="2309" max="2560" width="11.44140625" style="42"/>
    <col min="2561" max="2561" width="34.6640625" style="42" customWidth="1"/>
    <col min="2562" max="2563" width="12" style="42" bestFit="1" customWidth="1"/>
    <col min="2564" max="2564" width="4.6640625" style="42" customWidth="1"/>
    <col min="2565" max="2816" width="11.44140625" style="42"/>
    <col min="2817" max="2817" width="34.6640625" style="42" customWidth="1"/>
    <col min="2818" max="2819" width="12" style="42" bestFit="1" customWidth="1"/>
    <col min="2820" max="2820" width="4.6640625" style="42" customWidth="1"/>
    <col min="2821" max="3072" width="11.44140625" style="42"/>
    <col min="3073" max="3073" width="34.6640625" style="42" customWidth="1"/>
    <col min="3074" max="3075" width="12" style="42" bestFit="1" customWidth="1"/>
    <col min="3076" max="3076" width="4.6640625" style="42" customWidth="1"/>
    <col min="3077" max="3328" width="11.44140625" style="42"/>
    <col min="3329" max="3329" width="34.6640625" style="42" customWidth="1"/>
    <col min="3330" max="3331" width="12" style="42" bestFit="1" customWidth="1"/>
    <col min="3332" max="3332" width="4.6640625" style="42" customWidth="1"/>
    <col min="3333" max="3584" width="11.44140625" style="42"/>
    <col min="3585" max="3585" width="34.6640625" style="42" customWidth="1"/>
    <col min="3586" max="3587" width="12" style="42" bestFit="1" customWidth="1"/>
    <col min="3588" max="3588" width="4.6640625" style="42" customWidth="1"/>
    <col min="3589" max="3840" width="11.44140625" style="42"/>
    <col min="3841" max="3841" width="34.6640625" style="42" customWidth="1"/>
    <col min="3842" max="3843" width="12" style="42" bestFit="1" customWidth="1"/>
    <col min="3844" max="3844" width="4.6640625" style="42" customWidth="1"/>
    <col min="3845" max="4096" width="11.44140625" style="42"/>
    <col min="4097" max="4097" width="34.6640625" style="42" customWidth="1"/>
    <col min="4098" max="4099" width="12" style="42" bestFit="1" customWidth="1"/>
    <col min="4100" max="4100" width="4.6640625" style="42" customWidth="1"/>
    <col min="4101" max="4352" width="11.44140625" style="42"/>
    <col min="4353" max="4353" width="34.6640625" style="42" customWidth="1"/>
    <col min="4354" max="4355" width="12" style="42" bestFit="1" customWidth="1"/>
    <col min="4356" max="4356" width="4.6640625" style="42" customWidth="1"/>
    <col min="4357" max="4608" width="11.44140625" style="42"/>
    <col min="4609" max="4609" width="34.6640625" style="42" customWidth="1"/>
    <col min="4610" max="4611" width="12" style="42" bestFit="1" customWidth="1"/>
    <col min="4612" max="4612" width="4.6640625" style="42" customWidth="1"/>
    <col min="4613" max="4864" width="11.44140625" style="42"/>
    <col min="4865" max="4865" width="34.6640625" style="42" customWidth="1"/>
    <col min="4866" max="4867" width="12" style="42" bestFit="1" customWidth="1"/>
    <col min="4868" max="4868" width="4.6640625" style="42" customWidth="1"/>
    <col min="4869" max="5120" width="11.44140625" style="42"/>
    <col min="5121" max="5121" width="34.6640625" style="42" customWidth="1"/>
    <col min="5122" max="5123" width="12" style="42" bestFit="1" customWidth="1"/>
    <col min="5124" max="5124" width="4.6640625" style="42" customWidth="1"/>
    <col min="5125" max="5376" width="11.44140625" style="42"/>
    <col min="5377" max="5377" width="34.6640625" style="42" customWidth="1"/>
    <col min="5378" max="5379" width="12" style="42" bestFit="1" customWidth="1"/>
    <col min="5380" max="5380" width="4.6640625" style="42" customWidth="1"/>
    <col min="5381" max="5632" width="11.44140625" style="42"/>
    <col min="5633" max="5633" width="34.6640625" style="42" customWidth="1"/>
    <col min="5634" max="5635" width="12" style="42" bestFit="1" customWidth="1"/>
    <col min="5636" max="5636" width="4.6640625" style="42" customWidth="1"/>
    <col min="5637" max="5888" width="11.44140625" style="42"/>
    <col min="5889" max="5889" width="34.6640625" style="42" customWidth="1"/>
    <col min="5890" max="5891" width="12" style="42" bestFit="1" customWidth="1"/>
    <col min="5892" max="5892" width="4.6640625" style="42" customWidth="1"/>
    <col min="5893" max="6144" width="11.44140625" style="42"/>
    <col min="6145" max="6145" width="34.6640625" style="42" customWidth="1"/>
    <col min="6146" max="6147" width="12" style="42" bestFit="1" customWidth="1"/>
    <col min="6148" max="6148" width="4.6640625" style="42" customWidth="1"/>
    <col min="6149" max="6400" width="11.44140625" style="42"/>
    <col min="6401" max="6401" width="34.6640625" style="42" customWidth="1"/>
    <col min="6402" max="6403" width="12" style="42" bestFit="1" customWidth="1"/>
    <col min="6404" max="6404" width="4.6640625" style="42" customWidth="1"/>
    <col min="6405" max="6656" width="11.44140625" style="42"/>
    <col min="6657" max="6657" width="34.6640625" style="42" customWidth="1"/>
    <col min="6658" max="6659" width="12" style="42" bestFit="1" customWidth="1"/>
    <col min="6660" max="6660" width="4.6640625" style="42" customWidth="1"/>
    <col min="6661" max="6912" width="11.44140625" style="42"/>
    <col min="6913" max="6913" width="34.6640625" style="42" customWidth="1"/>
    <col min="6914" max="6915" width="12" style="42" bestFit="1" customWidth="1"/>
    <col min="6916" max="6916" width="4.6640625" style="42" customWidth="1"/>
    <col min="6917" max="7168" width="11.44140625" style="42"/>
    <col min="7169" max="7169" width="34.6640625" style="42" customWidth="1"/>
    <col min="7170" max="7171" width="12" style="42" bestFit="1" customWidth="1"/>
    <col min="7172" max="7172" width="4.6640625" style="42" customWidth="1"/>
    <col min="7173" max="7424" width="11.44140625" style="42"/>
    <col min="7425" max="7425" width="34.6640625" style="42" customWidth="1"/>
    <col min="7426" max="7427" width="12" style="42" bestFit="1" customWidth="1"/>
    <col min="7428" max="7428" width="4.6640625" style="42" customWidth="1"/>
    <col min="7429" max="7680" width="11.44140625" style="42"/>
    <col min="7681" max="7681" width="34.6640625" style="42" customWidth="1"/>
    <col min="7682" max="7683" width="12" style="42" bestFit="1" customWidth="1"/>
    <col min="7684" max="7684" width="4.6640625" style="42" customWidth="1"/>
    <col min="7685" max="7936" width="11.44140625" style="42"/>
    <col min="7937" max="7937" width="34.6640625" style="42" customWidth="1"/>
    <col min="7938" max="7939" width="12" style="42" bestFit="1" customWidth="1"/>
    <col min="7940" max="7940" width="4.6640625" style="42" customWidth="1"/>
    <col min="7941" max="8192" width="11.44140625" style="42"/>
    <col min="8193" max="8193" width="34.6640625" style="42" customWidth="1"/>
    <col min="8194" max="8195" width="12" style="42" bestFit="1" customWidth="1"/>
    <col min="8196" max="8196" width="4.6640625" style="42" customWidth="1"/>
    <col min="8197" max="8448" width="11.44140625" style="42"/>
    <col min="8449" max="8449" width="34.6640625" style="42" customWidth="1"/>
    <col min="8450" max="8451" width="12" style="42" bestFit="1" customWidth="1"/>
    <col min="8452" max="8452" width="4.6640625" style="42" customWidth="1"/>
    <col min="8453" max="8704" width="11.44140625" style="42"/>
    <col min="8705" max="8705" width="34.6640625" style="42" customWidth="1"/>
    <col min="8706" max="8707" width="12" style="42" bestFit="1" customWidth="1"/>
    <col min="8708" max="8708" width="4.6640625" style="42" customWidth="1"/>
    <col min="8709" max="8960" width="11.44140625" style="42"/>
    <col min="8961" max="8961" width="34.6640625" style="42" customWidth="1"/>
    <col min="8962" max="8963" width="12" style="42" bestFit="1" customWidth="1"/>
    <col min="8964" max="8964" width="4.6640625" style="42" customWidth="1"/>
    <col min="8965" max="9216" width="11.44140625" style="42"/>
    <col min="9217" max="9217" width="34.6640625" style="42" customWidth="1"/>
    <col min="9218" max="9219" width="12" style="42" bestFit="1" customWidth="1"/>
    <col min="9220" max="9220" width="4.6640625" style="42" customWidth="1"/>
    <col min="9221" max="9472" width="11.44140625" style="42"/>
    <col min="9473" max="9473" width="34.6640625" style="42" customWidth="1"/>
    <col min="9474" max="9475" width="12" style="42" bestFit="1" customWidth="1"/>
    <col min="9476" max="9476" width="4.6640625" style="42" customWidth="1"/>
    <col min="9477" max="9728" width="11.44140625" style="42"/>
    <col min="9729" max="9729" width="34.6640625" style="42" customWidth="1"/>
    <col min="9730" max="9731" width="12" style="42" bestFit="1" customWidth="1"/>
    <col min="9732" max="9732" width="4.6640625" style="42" customWidth="1"/>
    <col min="9733" max="9984" width="11.44140625" style="42"/>
    <col min="9985" max="9985" width="34.6640625" style="42" customWidth="1"/>
    <col min="9986" max="9987" width="12" style="42" bestFit="1" customWidth="1"/>
    <col min="9988" max="9988" width="4.6640625" style="42" customWidth="1"/>
    <col min="9989" max="10240" width="11.44140625" style="42"/>
    <col min="10241" max="10241" width="34.6640625" style="42" customWidth="1"/>
    <col min="10242" max="10243" width="12" style="42" bestFit="1" customWidth="1"/>
    <col min="10244" max="10244" width="4.6640625" style="42" customWidth="1"/>
    <col min="10245" max="10496" width="11.44140625" style="42"/>
    <col min="10497" max="10497" width="34.6640625" style="42" customWidth="1"/>
    <col min="10498" max="10499" width="12" style="42" bestFit="1" customWidth="1"/>
    <col min="10500" max="10500" width="4.6640625" style="42" customWidth="1"/>
    <col min="10501" max="10752" width="11.44140625" style="42"/>
    <col min="10753" max="10753" width="34.6640625" style="42" customWidth="1"/>
    <col min="10754" max="10755" width="12" style="42" bestFit="1" customWidth="1"/>
    <col min="10756" max="10756" width="4.6640625" style="42" customWidth="1"/>
    <col min="10757" max="11008" width="11.44140625" style="42"/>
    <col min="11009" max="11009" width="34.6640625" style="42" customWidth="1"/>
    <col min="11010" max="11011" width="12" style="42" bestFit="1" customWidth="1"/>
    <col min="11012" max="11012" width="4.6640625" style="42" customWidth="1"/>
    <col min="11013" max="11264" width="11.44140625" style="42"/>
    <col min="11265" max="11265" width="34.6640625" style="42" customWidth="1"/>
    <col min="11266" max="11267" width="12" style="42" bestFit="1" customWidth="1"/>
    <col min="11268" max="11268" width="4.6640625" style="42" customWidth="1"/>
    <col min="11269" max="11520" width="11.44140625" style="42"/>
    <col min="11521" max="11521" width="34.6640625" style="42" customWidth="1"/>
    <col min="11522" max="11523" width="12" style="42" bestFit="1" customWidth="1"/>
    <col min="11524" max="11524" width="4.6640625" style="42" customWidth="1"/>
    <col min="11525" max="11776" width="11.44140625" style="42"/>
    <col min="11777" max="11777" width="34.6640625" style="42" customWidth="1"/>
    <col min="11778" max="11779" width="12" style="42" bestFit="1" customWidth="1"/>
    <col min="11780" max="11780" width="4.6640625" style="42" customWidth="1"/>
    <col min="11781" max="12032" width="11.44140625" style="42"/>
    <col min="12033" max="12033" width="34.6640625" style="42" customWidth="1"/>
    <col min="12034" max="12035" width="12" style="42" bestFit="1" customWidth="1"/>
    <col min="12036" max="12036" width="4.6640625" style="42" customWidth="1"/>
    <col min="12037" max="12288" width="11.44140625" style="42"/>
    <col min="12289" max="12289" width="34.6640625" style="42" customWidth="1"/>
    <col min="12290" max="12291" width="12" style="42" bestFit="1" customWidth="1"/>
    <col min="12292" max="12292" width="4.6640625" style="42" customWidth="1"/>
    <col min="12293" max="12544" width="11.44140625" style="42"/>
    <col min="12545" max="12545" width="34.6640625" style="42" customWidth="1"/>
    <col min="12546" max="12547" width="12" style="42" bestFit="1" customWidth="1"/>
    <col min="12548" max="12548" width="4.6640625" style="42" customWidth="1"/>
    <col min="12549" max="12800" width="11.44140625" style="42"/>
    <col min="12801" max="12801" width="34.6640625" style="42" customWidth="1"/>
    <col min="12802" max="12803" width="12" style="42" bestFit="1" customWidth="1"/>
    <col min="12804" max="12804" width="4.6640625" style="42" customWidth="1"/>
    <col min="12805" max="13056" width="11.44140625" style="42"/>
    <col min="13057" max="13057" width="34.6640625" style="42" customWidth="1"/>
    <col min="13058" max="13059" width="12" style="42" bestFit="1" customWidth="1"/>
    <col min="13060" max="13060" width="4.6640625" style="42" customWidth="1"/>
    <col min="13061" max="13312" width="11.44140625" style="42"/>
    <col min="13313" max="13313" width="34.6640625" style="42" customWidth="1"/>
    <col min="13314" max="13315" width="12" style="42" bestFit="1" customWidth="1"/>
    <col min="13316" max="13316" width="4.6640625" style="42" customWidth="1"/>
    <col min="13317" max="13568" width="11.44140625" style="42"/>
    <col min="13569" max="13569" width="34.6640625" style="42" customWidth="1"/>
    <col min="13570" max="13571" width="12" style="42" bestFit="1" customWidth="1"/>
    <col min="13572" max="13572" width="4.6640625" style="42" customWidth="1"/>
    <col min="13573" max="13824" width="11.44140625" style="42"/>
    <col min="13825" max="13825" width="34.6640625" style="42" customWidth="1"/>
    <col min="13826" max="13827" width="12" style="42" bestFit="1" customWidth="1"/>
    <col min="13828" max="13828" width="4.6640625" style="42" customWidth="1"/>
    <col min="13829" max="14080" width="11.44140625" style="42"/>
    <col min="14081" max="14081" width="34.6640625" style="42" customWidth="1"/>
    <col min="14082" max="14083" width="12" style="42" bestFit="1" customWidth="1"/>
    <col min="14084" max="14084" width="4.6640625" style="42" customWidth="1"/>
    <col min="14085" max="14336" width="11.44140625" style="42"/>
    <col min="14337" max="14337" width="34.6640625" style="42" customWidth="1"/>
    <col min="14338" max="14339" width="12" style="42" bestFit="1" customWidth="1"/>
    <col min="14340" max="14340" width="4.6640625" style="42" customWidth="1"/>
    <col min="14341" max="14592" width="11.44140625" style="42"/>
    <col min="14593" max="14593" width="34.6640625" style="42" customWidth="1"/>
    <col min="14594" max="14595" width="12" style="42" bestFit="1" customWidth="1"/>
    <col min="14596" max="14596" width="4.6640625" style="42" customWidth="1"/>
    <col min="14597" max="14848" width="11.44140625" style="42"/>
    <col min="14849" max="14849" width="34.6640625" style="42" customWidth="1"/>
    <col min="14850" max="14851" width="12" style="42" bestFit="1" customWidth="1"/>
    <col min="14852" max="14852" width="4.6640625" style="42" customWidth="1"/>
    <col min="14853" max="15104" width="11.44140625" style="42"/>
    <col min="15105" max="15105" width="34.6640625" style="42" customWidth="1"/>
    <col min="15106" max="15107" width="12" style="42" bestFit="1" customWidth="1"/>
    <col min="15108" max="15108" width="4.6640625" style="42" customWidth="1"/>
    <col min="15109" max="15360" width="11.44140625" style="42"/>
    <col min="15361" max="15361" width="34.6640625" style="42" customWidth="1"/>
    <col min="15362" max="15363" width="12" style="42" bestFit="1" customWidth="1"/>
    <col min="15364" max="15364" width="4.6640625" style="42" customWidth="1"/>
    <col min="15365" max="15616" width="11.44140625" style="42"/>
    <col min="15617" max="15617" width="34.6640625" style="42" customWidth="1"/>
    <col min="15618" max="15619" width="12" style="42" bestFit="1" customWidth="1"/>
    <col min="15620" max="15620" width="4.6640625" style="42" customWidth="1"/>
    <col min="15621" max="15872" width="11.44140625" style="42"/>
    <col min="15873" max="15873" width="34.6640625" style="42" customWidth="1"/>
    <col min="15874" max="15875" width="12" style="42" bestFit="1" customWidth="1"/>
    <col min="15876" max="15876" width="4.6640625" style="42" customWidth="1"/>
    <col min="15877" max="16128" width="11.44140625" style="42"/>
    <col min="16129" max="16129" width="34.6640625" style="42" customWidth="1"/>
    <col min="16130" max="16131" width="12" style="42" bestFit="1" customWidth="1"/>
    <col min="16132" max="16132" width="4.6640625" style="42" customWidth="1"/>
    <col min="16133" max="16384" width="11.44140625" style="42"/>
  </cols>
  <sheetData>
    <row r="1" spans="1:6" s="78" customFormat="1" ht="45" customHeight="1">
      <c r="A1" s="81" t="s">
        <v>494</v>
      </c>
      <c r="B1" s="81"/>
      <c r="C1" s="81"/>
      <c r="D1" s="81"/>
      <c r="E1" s="81"/>
      <c r="F1" s="81"/>
    </row>
    <row r="2" spans="1:6" ht="13.8" thickBot="1"/>
    <row r="3" spans="1:6" ht="19.95" customHeight="1" thickBot="1">
      <c r="E3" s="1156" t="s">
        <v>2</v>
      </c>
      <c r="F3" s="1157"/>
    </row>
    <row r="4" spans="1:6" ht="27" customHeight="1" thickBot="1">
      <c r="B4" s="1083">
        <v>2019</v>
      </c>
      <c r="C4" s="1082">
        <v>2020</v>
      </c>
      <c r="D4" s="138"/>
      <c r="E4" s="526" t="s">
        <v>254</v>
      </c>
      <c r="F4" s="674" t="s">
        <v>6</v>
      </c>
    </row>
    <row r="5" spans="1:6" s="45" customFormat="1" ht="19.95" customHeight="1" thickBot="1">
      <c r="A5" s="150" t="s">
        <v>495</v>
      </c>
      <c r="B5" s="1061">
        <v>22000</v>
      </c>
      <c r="C5" s="1061">
        <v>23500</v>
      </c>
      <c r="D5" s="45" t="s">
        <v>493</v>
      </c>
      <c r="E5" s="690">
        <f>C5-B5</f>
        <v>1500</v>
      </c>
      <c r="F5" s="691">
        <f>(C5-B5)/B5</f>
        <v>6.8181818181818177E-2</v>
      </c>
    </row>
  </sheetData>
  <mergeCells count="1">
    <mergeCell ref="E3:F3"/>
  </mergeCells>
  <printOptions horizontalCentered="1"/>
  <pageMargins left="0" right="0" top="0.35433070866141736" bottom="0.31496062992125984" header="0" footer="0.19685039370078741"/>
  <pageSetup paperSize="9"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0" workbookViewId="0">
      <selection activeCell="E32" sqref="E32"/>
    </sheetView>
  </sheetViews>
  <sheetFormatPr baseColWidth="10" defaultRowHeight="13.2"/>
  <cols>
    <col min="1" max="1" width="42" style="42" bestFit="1" customWidth="1"/>
    <col min="2" max="2" width="9.6640625" style="90" customWidth="1"/>
    <col min="3" max="3" width="11" style="42" customWidth="1"/>
    <col min="4" max="4" width="9.6640625" style="90" customWidth="1"/>
    <col min="5" max="5" width="10.6640625" style="42" customWidth="1"/>
    <col min="6" max="256" width="11.44140625" style="42"/>
    <col min="257" max="257" width="42" style="42" bestFit="1" customWidth="1"/>
    <col min="258" max="258" width="11.44140625" style="42"/>
    <col min="259" max="259" width="13.6640625" style="42" bestFit="1" customWidth="1"/>
    <col min="260" max="260" width="11.44140625" style="42"/>
    <col min="261" max="261" width="13.6640625" style="42" bestFit="1" customWidth="1"/>
    <col min="262" max="512" width="11.44140625" style="42"/>
    <col min="513" max="513" width="42" style="42" bestFit="1" customWidth="1"/>
    <col min="514" max="514" width="11.44140625" style="42"/>
    <col min="515" max="515" width="13.6640625" style="42" bestFit="1" customWidth="1"/>
    <col min="516" max="516" width="11.44140625" style="42"/>
    <col min="517" max="517" width="13.6640625" style="42" bestFit="1" customWidth="1"/>
    <col min="518" max="768" width="11.44140625" style="42"/>
    <col min="769" max="769" width="42" style="42" bestFit="1" customWidth="1"/>
    <col min="770" max="770" width="11.44140625" style="42"/>
    <col min="771" max="771" width="13.6640625" style="42" bestFit="1" customWidth="1"/>
    <col min="772" max="772" width="11.44140625" style="42"/>
    <col min="773" max="773" width="13.6640625" style="42" bestFit="1" customWidth="1"/>
    <col min="774" max="1024" width="11.44140625" style="42"/>
    <col min="1025" max="1025" width="42" style="42" bestFit="1" customWidth="1"/>
    <col min="1026" max="1026" width="11.44140625" style="42"/>
    <col min="1027" max="1027" width="13.6640625" style="42" bestFit="1" customWidth="1"/>
    <col min="1028" max="1028" width="11.44140625" style="42"/>
    <col min="1029" max="1029" width="13.6640625" style="42" bestFit="1" customWidth="1"/>
    <col min="1030" max="1280" width="11.44140625" style="42"/>
    <col min="1281" max="1281" width="42" style="42" bestFit="1" customWidth="1"/>
    <col min="1282" max="1282" width="11.44140625" style="42"/>
    <col min="1283" max="1283" width="13.6640625" style="42" bestFit="1" customWidth="1"/>
    <col min="1284" max="1284" width="11.44140625" style="42"/>
    <col min="1285" max="1285" width="13.6640625" style="42" bestFit="1" customWidth="1"/>
    <col min="1286" max="1536" width="11.44140625" style="42"/>
    <col min="1537" max="1537" width="42" style="42" bestFit="1" customWidth="1"/>
    <col min="1538" max="1538" width="11.44140625" style="42"/>
    <col min="1539" max="1539" width="13.6640625" style="42" bestFit="1" customWidth="1"/>
    <col min="1540" max="1540" width="11.44140625" style="42"/>
    <col min="1541" max="1541" width="13.6640625" style="42" bestFit="1" customWidth="1"/>
    <col min="1542" max="1792" width="11.44140625" style="42"/>
    <col min="1793" max="1793" width="42" style="42" bestFit="1" customWidth="1"/>
    <col min="1794" max="1794" width="11.44140625" style="42"/>
    <col min="1795" max="1795" width="13.6640625" style="42" bestFit="1" customWidth="1"/>
    <col min="1796" max="1796" width="11.44140625" style="42"/>
    <col min="1797" max="1797" width="13.6640625" style="42" bestFit="1" customWidth="1"/>
    <col min="1798" max="2048" width="11.44140625" style="42"/>
    <col min="2049" max="2049" width="42" style="42" bestFit="1" customWidth="1"/>
    <col min="2050" max="2050" width="11.44140625" style="42"/>
    <col min="2051" max="2051" width="13.6640625" style="42" bestFit="1" customWidth="1"/>
    <col min="2052" max="2052" width="11.44140625" style="42"/>
    <col min="2053" max="2053" width="13.6640625" style="42" bestFit="1" customWidth="1"/>
    <col min="2054" max="2304" width="11.44140625" style="42"/>
    <col min="2305" max="2305" width="42" style="42" bestFit="1" customWidth="1"/>
    <col min="2306" max="2306" width="11.44140625" style="42"/>
    <col min="2307" max="2307" width="13.6640625" style="42" bestFit="1" customWidth="1"/>
    <col min="2308" max="2308" width="11.44140625" style="42"/>
    <col min="2309" max="2309" width="13.6640625" style="42" bestFit="1" customWidth="1"/>
    <col min="2310" max="2560" width="11.44140625" style="42"/>
    <col min="2561" max="2561" width="42" style="42" bestFit="1" customWidth="1"/>
    <col min="2562" max="2562" width="11.44140625" style="42"/>
    <col min="2563" max="2563" width="13.6640625" style="42" bestFit="1" customWidth="1"/>
    <col min="2564" max="2564" width="11.44140625" style="42"/>
    <col min="2565" max="2565" width="13.6640625" style="42" bestFit="1" customWidth="1"/>
    <col min="2566" max="2816" width="11.44140625" style="42"/>
    <col min="2817" max="2817" width="42" style="42" bestFit="1" customWidth="1"/>
    <col min="2818" max="2818" width="11.44140625" style="42"/>
    <col min="2819" max="2819" width="13.6640625" style="42" bestFit="1" customWidth="1"/>
    <col min="2820" max="2820" width="11.44140625" style="42"/>
    <col min="2821" max="2821" width="13.6640625" style="42" bestFit="1" customWidth="1"/>
    <col min="2822" max="3072" width="11.44140625" style="42"/>
    <col min="3073" max="3073" width="42" style="42" bestFit="1" customWidth="1"/>
    <col min="3074" max="3074" width="11.44140625" style="42"/>
    <col min="3075" max="3075" width="13.6640625" style="42" bestFit="1" customWidth="1"/>
    <col min="3076" max="3076" width="11.44140625" style="42"/>
    <col min="3077" max="3077" width="13.6640625" style="42" bestFit="1" customWidth="1"/>
    <col min="3078" max="3328" width="11.44140625" style="42"/>
    <col min="3329" max="3329" width="42" style="42" bestFit="1" customWidth="1"/>
    <col min="3330" max="3330" width="11.44140625" style="42"/>
    <col min="3331" max="3331" width="13.6640625" style="42" bestFit="1" customWidth="1"/>
    <col min="3332" max="3332" width="11.44140625" style="42"/>
    <col min="3333" max="3333" width="13.6640625" style="42" bestFit="1" customWidth="1"/>
    <col min="3334" max="3584" width="11.44140625" style="42"/>
    <col min="3585" max="3585" width="42" style="42" bestFit="1" customWidth="1"/>
    <col min="3586" max="3586" width="11.44140625" style="42"/>
    <col min="3587" max="3587" width="13.6640625" style="42" bestFit="1" customWidth="1"/>
    <col min="3588" max="3588" width="11.44140625" style="42"/>
    <col min="3589" max="3589" width="13.6640625" style="42" bestFit="1" customWidth="1"/>
    <col min="3590" max="3840" width="11.44140625" style="42"/>
    <col min="3841" max="3841" width="42" style="42" bestFit="1" customWidth="1"/>
    <col min="3842" max="3842" width="11.44140625" style="42"/>
    <col min="3843" max="3843" width="13.6640625" style="42" bestFit="1" customWidth="1"/>
    <col min="3844" max="3844" width="11.44140625" style="42"/>
    <col min="3845" max="3845" width="13.6640625" style="42" bestFit="1" customWidth="1"/>
    <col min="3846" max="4096" width="11.44140625" style="42"/>
    <col min="4097" max="4097" width="42" style="42" bestFit="1" customWidth="1"/>
    <col min="4098" max="4098" width="11.44140625" style="42"/>
    <col min="4099" max="4099" width="13.6640625" style="42" bestFit="1" customWidth="1"/>
    <col min="4100" max="4100" width="11.44140625" style="42"/>
    <col min="4101" max="4101" width="13.6640625" style="42" bestFit="1" customWidth="1"/>
    <col min="4102" max="4352" width="11.44140625" style="42"/>
    <col min="4353" max="4353" width="42" style="42" bestFit="1" customWidth="1"/>
    <col min="4354" max="4354" width="11.44140625" style="42"/>
    <col min="4355" max="4355" width="13.6640625" style="42" bestFit="1" customWidth="1"/>
    <col min="4356" max="4356" width="11.44140625" style="42"/>
    <col min="4357" max="4357" width="13.6640625" style="42" bestFit="1" customWidth="1"/>
    <col min="4358" max="4608" width="11.44140625" style="42"/>
    <col min="4609" max="4609" width="42" style="42" bestFit="1" customWidth="1"/>
    <col min="4610" max="4610" width="11.44140625" style="42"/>
    <col min="4611" max="4611" width="13.6640625" style="42" bestFit="1" customWidth="1"/>
    <col min="4612" max="4612" width="11.44140625" style="42"/>
    <col min="4613" max="4613" width="13.6640625" style="42" bestFit="1" customWidth="1"/>
    <col min="4614" max="4864" width="11.44140625" style="42"/>
    <col min="4865" max="4865" width="42" style="42" bestFit="1" customWidth="1"/>
    <col min="4866" max="4866" width="11.44140625" style="42"/>
    <col min="4867" max="4867" width="13.6640625" style="42" bestFit="1" customWidth="1"/>
    <col min="4868" max="4868" width="11.44140625" style="42"/>
    <col min="4869" max="4869" width="13.6640625" style="42" bestFit="1" customWidth="1"/>
    <col min="4870" max="5120" width="11.44140625" style="42"/>
    <col min="5121" max="5121" width="42" style="42" bestFit="1" customWidth="1"/>
    <col min="5122" max="5122" width="11.44140625" style="42"/>
    <col min="5123" max="5123" width="13.6640625" style="42" bestFit="1" customWidth="1"/>
    <col min="5124" max="5124" width="11.44140625" style="42"/>
    <col min="5125" max="5125" width="13.6640625" style="42" bestFit="1" customWidth="1"/>
    <col min="5126" max="5376" width="11.44140625" style="42"/>
    <col min="5377" max="5377" width="42" style="42" bestFit="1" customWidth="1"/>
    <col min="5378" max="5378" width="11.44140625" style="42"/>
    <col min="5379" max="5379" width="13.6640625" style="42" bestFit="1" customWidth="1"/>
    <col min="5380" max="5380" width="11.44140625" style="42"/>
    <col min="5381" max="5381" width="13.6640625" style="42" bestFit="1" customWidth="1"/>
    <col min="5382" max="5632" width="11.44140625" style="42"/>
    <col min="5633" max="5633" width="42" style="42" bestFit="1" customWidth="1"/>
    <col min="5634" max="5634" width="11.44140625" style="42"/>
    <col min="5635" max="5635" width="13.6640625" style="42" bestFit="1" customWidth="1"/>
    <col min="5636" max="5636" width="11.44140625" style="42"/>
    <col min="5637" max="5637" width="13.6640625" style="42" bestFit="1" customWidth="1"/>
    <col min="5638" max="5888" width="11.44140625" style="42"/>
    <col min="5889" max="5889" width="42" style="42" bestFit="1" customWidth="1"/>
    <col min="5890" max="5890" width="11.44140625" style="42"/>
    <col min="5891" max="5891" width="13.6640625" style="42" bestFit="1" customWidth="1"/>
    <col min="5892" max="5892" width="11.44140625" style="42"/>
    <col min="5893" max="5893" width="13.6640625" style="42" bestFit="1" customWidth="1"/>
    <col min="5894" max="6144" width="11.44140625" style="42"/>
    <col min="6145" max="6145" width="42" style="42" bestFit="1" customWidth="1"/>
    <col min="6146" max="6146" width="11.44140625" style="42"/>
    <col min="6147" max="6147" width="13.6640625" style="42" bestFit="1" customWidth="1"/>
    <col min="6148" max="6148" width="11.44140625" style="42"/>
    <col min="6149" max="6149" width="13.6640625" style="42" bestFit="1" customWidth="1"/>
    <col min="6150" max="6400" width="11.44140625" style="42"/>
    <col min="6401" max="6401" width="42" style="42" bestFit="1" customWidth="1"/>
    <col min="6402" max="6402" width="11.44140625" style="42"/>
    <col min="6403" max="6403" width="13.6640625" style="42" bestFit="1" customWidth="1"/>
    <col min="6404" max="6404" width="11.44140625" style="42"/>
    <col min="6405" max="6405" width="13.6640625" style="42" bestFit="1" customWidth="1"/>
    <col min="6406" max="6656" width="11.44140625" style="42"/>
    <col min="6657" max="6657" width="42" style="42" bestFit="1" customWidth="1"/>
    <col min="6658" max="6658" width="11.44140625" style="42"/>
    <col min="6659" max="6659" width="13.6640625" style="42" bestFit="1" customWidth="1"/>
    <col min="6660" max="6660" width="11.44140625" style="42"/>
    <col min="6661" max="6661" width="13.6640625" style="42" bestFit="1" customWidth="1"/>
    <col min="6662" max="6912" width="11.44140625" style="42"/>
    <col min="6913" max="6913" width="42" style="42" bestFit="1" customWidth="1"/>
    <col min="6914" max="6914" width="11.44140625" style="42"/>
    <col min="6915" max="6915" width="13.6640625" style="42" bestFit="1" customWidth="1"/>
    <col min="6916" max="6916" width="11.44140625" style="42"/>
    <col min="6917" max="6917" width="13.6640625" style="42" bestFit="1" customWidth="1"/>
    <col min="6918" max="7168" width="11.44140625" style="42"/>
    <col min="7169" max="7169" width="42" style="42" bestFit="1" customWidth="1"/>
    <col min="7170" max="7170" width="11.44140625" style="42"/>
    <col min="7171" max="7171" width="13.6640625" style="42" bestFit="1" customWidth="1"/>
    <col min="7172" max="7172" width="11.44140625" style="42"/>
    <col min="7173" max="7173" width="13.6640625" style="42" bestFit="1" customWidth="1"/>
    <col min="7174" max="7424" width="11.44140625" style="42"/>
    <col min="7425" max="7425" width="42" style="42" bestFit="1" customWidth="1"/>
    <col min="7426" max="7426" width="11.44140625" style="42"/>
    <col min="7427" max="7427" width="13.6640625" style="42" bestFit="1" customWidth="1"/>
    <col min="7428" max="7428" width="11.44140625" style="42"/>
    <col min="7429" max="7429" width="13.6640625" style="42" bestFit="1" customWidth="1"/>
    <col min="7430" max="7680" width="11.44140625" style="42"/>
    <col min="7681" max="7681" width="42" style="42" bestFit="1" customWidth="1"/>
    <col min="7682" max="7682" width="11.44140625" style="42"/>
    <col min="7683" max="7683" width="13.6640625" style="42" bestFit="1" customWidth="1"/>
    <col min="7684" max="7684" width="11.44140625" style="42"/>
    <col min="7685" max="7685" width="13.6640625" style="42" bestFit="1" customWidth="1"/>
    <col min="7686" max="7936" width="11.44140625" style="42"/>
    <col min="7937" max="7937" width="42" style="42" bestFit="1" customWidth="1"/>
    <col min="7938" max="7938" width="11.44140625" style="42"/>
    <col min="7939" max="7939" width="13.6640625" style="42" bestFit="1" customWidth="1"/>
    <col min="7940" max="7940" width="11.44140625" style="42"/>
    <col min="7941" max="7941" width="13.6640625" style="42" bestFit="1" customWidth="1"/>
    <col min="7942" max="8192" width="11.44140625" style="42"/>
    <col min="8193" max="8193" width="42" style="42" bestFit="1" customWidth="1"/>
    <col min="8194" max="8194" width="11.44140625" style="42"/>
    <col min="8195" max="8195" width="13.6640625" style="42" bestFit="1" customWidth="1"/>
    <col min="8196" max="8196" width="11.44140625" style="42"/>
    <col min="8197" max="8197" width="13.6640625" style="42" bestFit="1" customWidth="1"/>
    <col min="8198" max="8448" width="11.44140625" style="42"/>
    <col min="8449" max="8449" width="42" style="42" bestFit="1" customWidth="1"/>
    <col min="8450" max="8450" width="11.44140625" style="42"/>
    <col min="8451" max="8451" width="13.6640625" style="42" bestFit="1" customWidth="1"/>
    <col min="8452" max="8452" width="11.44140625" style="42"/>
    <col min="8453" max="8453" width="13.6640625" style="42" bestFit="1" customWidth="1"/>
    <col min="8454" max="8704" width="11.44140625" style="42"/>
    <col min="8705" max="8705" width="42" style="42" bestFit="1" customWidth="1"/>
    <col min="8706" max="8706" width="11.44140625" style="42"/>
    <col min="8707" max="8707" width="13.6640625" style="42" bestFit="1" customWidth="1"/>
    <col min="8708" max="8708" width="11.44140625" style="42"/>
    <col min="8709" max="8709" width="13.6640625" style="42" bestFit="1" customWidth="1"/>
    <col min="8710" max="8960" width="11.44140625" style="42"/>
    <col min="8961" max="8961" width="42" style="42" bestFit="1" customWidth="1"/>
    <col min="8962" max="8962" width="11.44140625" style="42"/>
    <col min="8963" max="8963" width="13.6640625" style="42" bestFit="1" customWidth="1"/>
    <col min="8964" max="8964" width="11.44140625" style="42"/>
    <col min="8965" max="8965" width="13.6640625" style="42" bestFit="1" customWidth="1"/>
    <col min="8966" max="9216" width="11.44140625" style="42"/>
    <col min="9217" max="9217" width="42" style="42" bestFit="1" customWidth="1"/>
    <col min="9218" max="9218" width="11.44140625" style="42"/>
    <col min="9219" max="9219" width="13.6640625" style="42" bestFit="1" customWidth="1"/>
    <col min="9220" max="9220" width="11.44140625" style="42"/>
    <col min="9221" max="9221" width="13.6640625" style="42" bestFit="1" customWidth="1"/>
    <col min="9222" max="9472" width="11.44140625" style="42"/>
    <col min="9473" max="9473" width="42" style="42" bestFit="1" customWidth="1"/>
    <col min="9474" max="9474" width="11.44140625" style="42"/>
    <col min="9475" max="9475" width="13.6640625" style="42" bestFit="1" customWidth="1"/>
    <col min="9476" max="9476" width="11.44140625" style="42"/>
    <col min="9477" max="9477" width="13.6640625" style="42" bestFit="1" customWidth="1"/>
    <col min="9478" max="9728" width="11.44140625" style="42"/>
    <col min="9729" max="9729" width="42" style="42" bestFit="1" customWidth="1"/>
    <col min="9730" max="9730" width="11.44140625" style="42"/>
    <col min="9731" max="9731" width="13.6640625" style="42" bestFit="1" customWidth="1"/>
    <col min="9732" max="9732" width="11.44140625" style="42"/>
    <col min="9733" max="9733" width="13.6640625" style="42" bestFit="1" customWidth="1"/>
    <col min="9734" max="9984" width="11.44140625" style="42"/>
    <col min="9985" max="9985" width="42" style="42" bestFit="1" customWidth="1"/>
    <col min="9986" max="9986" width="11.44140625" style="42"/>
    <col min="9987" max="9987" width="13.6640625" style="42" bestFit="1" customWidth="1"/>
    <col min="9988" max="9988" width="11.44140625" style="42"/>
    <col min="9989" max="9989" width="13.6640625" style="42" bestFit="1" customWidth="1"/>
    <col min="9990" max="10240" width="11.44140625" style="42"/>
    <col min="10241" max="10241" width="42" style="42" bestFit="1" customWidth="1"/>
    <col min="10242" max="10242" width="11.44140625" style="42"/>
    <col min="10243" max="10243" width="13.6640625" style="42" bestFit="1" customWidth="1"/>
    <col min="10244" max="10244" width="11.44140625" style="42"/>
    <col min="10245" max="10245" width="13.6640625" style="42" bestFit="1" customWidth="1"/>
    <col min="10246" max="10496" width="11.44140625" style="42"/>
    <col min="10497" max="10497" width="42" style="42" bestFit="1" customWidth="1"/>
    <col min="10498" max="10498" width="11.44140625" style="42"/>
    <col min="10499" max="10499" width="13.6640625" style="42" bestFit="1" customWidth="1"/>
    <col min="10500" max="10500" width="11.44140625" style="42"/>
    <col min="10501" max="10501" width="13.6640625" style="42" bestFit="1" customWidth="1"/>
    <col min="10502" max="10752" width="11.44140625" style="42"/>
    <col min="10753" max="10753" width="42" style="42" bestFit="1" customWidth="1"/>
    <col min="10754" max="10754" width="11.44140625" style="42"/>
    <col min="10755" max="10755" width="13.6640625" style="42" bestFit="1" customWidth="1"/>
    <col min="10756" max="10756" width="11.44140625" style="42"/>
    <col min="10757" max="10757" width="13.6640625" style="42" bestFit="1" customWidth="1"/>
    <col min="10758" max="11008" width="11.44140625" style="42"/>
    <col min="11009" max="11009" width="42" style="42" bestFit="1" customWidth="1"/>
    <col min="11010" max="11010" width="11.44140625" style="42"/>
    <col min="11011" max="11011" width="13.6640625" style="42" bestFit="1" customWidth="1"/>
    <col min="11012" max="11012" width="11.44140625" style="42"/>
    <col min="11013" max="11013" width="13.6640625" style="42" bestFit="1" customWidth="1"/>
    <col min="11014" max="11264" width="11.44140625" style="42"/>
    <col min="11265" max="11265" width="42" style="42" bestFit="1" customWidth="1"/>
    <col min="11266" max="11266" width="11.44140625" style="42"/>
    <col min="11267" max="11267" width="13.6640625" style="42" bestFit="1" customWidth="1"/>
    <col min="11268" max="11268" width="11.44140625" style="42"/>
    <col min="11269" max="11269" width="13.6640625" style="42" bestFit="1" customWidth="1"/>
    <col min="11270" max="11520" width="11.44140625" style="42"/>
    <col min="11521" max="11521" width="42" style="42" bestFit="1" customWidth="1"/>
    <col min="11522" max="11522" width="11.44140625" style="42"/>
    <col min="11523" max="11523" width="13.6640625" style="42" bestFit="1" customWidth="1"/>
    <col min="11524" max="11524" width="11.44140625" style="42"/>
    <col min="11525" max="11525" width="13.6640625" style="42" bestFit="1" customWidth="1"/>
    <col min="11526" max="11776" width="11.44140625" style="42"/>
    <col min="11777" max="11777" width="42" style="42" bestFit="1" customWidth="1"/>
    <col min="11778" max="11778" width="11.44140625" style="42"/>
    <col min="11779" max="11779" width="13.6640625" style="42" bestFit="1" customWidth="1"/>
    <col min="11780" max="11780" width="11.44140625" style="42"/>
    <col min="11781" max="11781" width="13.6640625" style="42" bestFit="1" customWidth="1"/>
    <col min="11782" max="12032" width="11.44140625" style="42"/>
    <col min="12033" max="12033" width="42" style="42" bestFit="1" customWidth="1"/>
    <col min="12034" max="12034" width="11.44140625" style="42"/>
    <col min="12035" max="12035" width="13.6640625" style="42" bestFit="1" customWidth="1"/>
    <col min="12036" max="12036" width="11.44140625" style="42"/>
    <col min="12037" max="12037" width="13.6640625" style="42" bestFit="1" customWidth="1"/>
    <col min="12038" max="12288" width="11.44140625" style="42"/>
    <col min="12289" max="12289" width="42" style="42" bestFit="1" customWidth="1"/>
    <col min="12290" max="12290" width="11.44140625" style="42"/>
    <col min="12291" max="12291" width="13.6640625" style="42" bestFit="1" customWidth="1"/>
    <col min="12292" max="12292" width="11.44140625" style="42"/>
    <col min="12293" max="12293" width="13.6640625" style="42" bestFit="1" customWidth="1"/>
    <col min="12294" max="12544" width="11.44140625" style="42"/>
    <col min="12545" max="12545" width="42" style="42" bestFit="1" customWidth="1"/>
    <col min="12546" max="12546" width="11.44140625" style="42"/>
    <col min="12547" max="12547" width="13.6640625" style="42" bestFit="1" customWidth="1"/>
    <col min="12548" max="12548" width="11.44140625" style="42"/>
    <col min="12549" max="12549" width="13.6640625" style="42" bestFit="1" customWidth="1"/>
    <col min="12550" max="12800" width="11.44140625" style="42"/>
    <col min="12801" max="12801" width="42" style="42" bestFit="1" customWidth="1"/>
    <col min="12802" max="12802" width="11.44140625" style="42"/>
    <col min="12803" max="12803" width="13.6640625" style="42" bestFit="1" customWidth="1"/>
    <col min="12804" max="12804" width="11.44140625" style="42"/>
    <col min="12805" max="12805" width="13.6640625" style="42" bestFit="1" customWidth="1"/>
    <col min="12806" max="13056" width="11.44140625" style="42"/>
    <col min="13057" max="13057" width="42" style="42" bestFit="1" customWidth="1"/>
    <col min="13058" max="13058" width="11.44140625" style="42"/>
    <col min="13059" max="13059" width="13.6640625" style="42" bestFit="1" customWidth="1"/>
    <col min="13060" max="13060" width="11.44140625" style="42"/>
    <col min="13061" max="13061" width="13.6640625" style="42" bestFit="1" customWidth="1"/>
    <col min="13062" max="13312" width="11.44140625" style="42"/>
    <col min="13313" max="13313" width="42" style="42" bestFit="1" customWidth="1"/>
    <col min="13314" max="13314" width="11.44140625" style="42"/>
    <col min="13315" max="13315" width="13.6640625" style="42" bestFit="1" customWidth="1"/>
    <col min="13316" max="13316" width="11.44140625" style="42"/>
    <col min="13317" max="13317" width="13.6640625" style="42" bestFit="1" customWidth="1"/>
    <col min="13318" max="13568" width="11.44140625" style="42"/>
    <col min="13569" max="13569" width="42" style="42" bestFit="1" customWidth="1"/>
    <col min="13570" max="13570" width="11.44140625" style="42"/>
    <col min="13571" max="13571" width="13.6640625" style="42" bestFit="1" customWidth="1"/>
    <col min="13572" max="13572" width="11.44140625" style="42"/>
    <col min="13573" max="13573" width="13.6640625" style="42" bestFit="1" customWidth="1"/>
    <col min="13574" max="13824" width="11.44140625" style="42"/>
    <col min="13825" max="13825" width="42" style="42" bestFit="1" customWidth="1"/>
    <col min="13826" max="13826" width="11.44140625" style="42"/>
    <col min="13827" max="13827" width="13.6640625" style="42" bestFit="1" customWidth="1"/>
    <col min="13828" max="13828" width="11.44140625" style="42"/>
    <col min="13829" max="13829" width="13.6640625" style="42" bestFit="1" customWidth="1"/>
    <col min="13830" max="14080" width="11.44140625" style="42"/>
    <col min="14081" max="14081" width="42" style="42" bestFit="1" customWidth="1"/>
    <col min="14082" max="14082" width="11.44140625" style="42"/>
    <col min="14083" max="14083" width="13.6640625" style="42" bestFit="1" customWidth="1"/>
    <col min="14084" max="14084" width="11.44140625" style="42"/>
    <col min="14085" max="14085" width="13.6640625" style="42" bestFit="1" customWidth="1"/>
    <col min="14086" max="14336" width="11.44140625" style="42"/>
    <col min="14337" max="14337" width="42" style="42" bestFit="1" customWidth="1"/>
    <col min="14338" max="14338" width="11.44140625" style="42"/>
    <col min="14339" max="14339" width="13.6640625" style="42" bestFit="1" customWidth="1"/>
    <col min="14340" max="14340" width="11.44140625" style="42"/>
    <col min="14341" max="14341" width="13.6640625" style="42" bestFit="1" customWidth="1"/>
    <col min="14342" max="14592" width="11.44140625" style="42"/>
    <col min="14593" max="14593" width="42" style="42" bestFit="1" customWidth="1"/>
    <col min="14594" max="14594" width="11.44140625" style="42"/>
    <col min="14595" max="14595" width="13.6640625" style="42" bestFit="1" customWidth="1"/>
    <col min="14596" max="14596" width="11.44140625" style="42"/>
    <col min="14597" max="14597" width="13.6640625" style="42" bestFit="1" customWidth="1"/>
    <col min="14598" max="14848" width="11.44140625" style="42"/>
    <col min="14849" max="14849" width="42" style="42" bestFit="1" customWidth="1"/>
    <col min="14850" max="14850" width="11.44140625" style="42"/>
    <col min="14851" max="14851" width="13.6640625" style="42" bestFit="1" customWidth="1"/>
    <col min="14852" max="14852" width="11.44140625" style="42"/>
    <col min="14853" max="14853" width="13.6640625" style="42" bestFit="1" customWidth="1"/>
    <col min="14854" max="15104" width="11.44140625" style="42"/>
    <col min="15105" max="15105" width="42" style="42" bestFit="1" customWidth="1"/>
    <col min="15106" max="15106" width="11.44140625" style="42"/>
    <col min="15107" max="15107" width="13.6640625" style="42" bestFit="1" customWidth="1"/>
    <col min="15108" max="15108" width="11.44140625" style="42"/>
    <col min="15109" max="15109" width="13.6640625" style="42" bestFit="1" customWidth="1"/>
    <col min="15110" max="15360" width="11.44140625" style="42"/>
    <col min="15361" max="15361" width="42" style="42" bestFit="1" customWidth="1"/>
    <col min="15362" max="15362" width="11.44140625" style="42"/>
    <col min="15363" max="15363" width="13.6640625" style="42" bestFit="1" customWidth="1"/>
    <col min="15364" max="15364" width="11.44140625" style="42"/>
    <col min="15365" max="15365" width="13.6640625" style="42" bestFit="1" customWidth="1"/>
    <col min="15366" max="15616" width="11.44140625" style="42"/>
    <col min="15617" max="15617" width="42" style="42" bestFit="1" customWidth="1"/>
    <col min="15618" max="15618" width="11.44140625" style="42"/>
    <col min="15619" max="15619" width="13.6640625" style="42" bestFit="1" customWidth="1"/>
    <col min="15620" max="15620" width="11.44140625" style="42"/>
    <col min="15621" max="15621" width="13.6640625" style="42" bestFit="1" customWidth="1"/>
    <col min="15622" max="15872" width="11.44140625" style="42"/>
    <col min="15873" max="15873" width="42" style="42" bestFit="1" customWidth="1"/>
    <col min="15874" max="15874" width="11.44140625" style="42"/>
    <col min="15875" max="15875" width="13.6640625" style="42" bestFit="1" customWidth="1"/>
    <col min="15876" max="15876" width="11.44140625" style="42"/>
    <col min="15877" max="15877" width="13.6640625" style="42" bestFit="1" customWidth="1"/>
    <col min="15878" max="16128" width="11.44140625" style="42"/>
    <col min="16129" max="16129" width="42" style="42" bestFit="1" customWidth="1"/>
    <col min="16130" max="16130" width="11.44140625" style="42"/>
    <col min="16131" max="16131" width="13.6640625" style="42" bestFit="1" customWidth="1"/>
    <col min="16132" max="16132" width="11.44140625" style="42"/>
    <col min="16133" max="16133" width="13.6640625" style="42" bestFit="1" customWidth="1"/>
    <col min="16134" max="16384" width="11.44140625" style="42"/>
  </cols>
  <sheetData>
    <row r="1" spans="1:11" s="428" customFormat="1" ht="45" customHeight="1">
      <c r="A1" s="81" t="s">
        <v>496</v>
      </c>
      <c r="B1" s="845"/>
      <c r="C1" s="347"/>
      <c r="D1" s="845"/>
      <c r="E1" s="347"/>
      <c r="F1" s="347"/>
      <c r="G1" s="347"/>
      <c r="H1" s="347"/>
      <c r="I1" s="347"/>
      <c r="J1" s="347"/>
      <c r="K1" s="347"/>
    </row>
    <row r="2" spans="1:11" ht="14.4" thickBot="1">
      <c r="A2" s="780"/>
      <c r="B2" s="846"/>
      <c r="C2" s="781"/>
    </row>
    <row r="3" spans="1:11" ht="18" customHeight="1">
      <c r="A3" s="1167" t="s">
        <v>316</v>
      </c>
      <c r="B3" s="1165" t="s">
        <v>497</v>
      </c>
      <c r="C3" s="1166"/>
      <c r="D3" s="1165" t="s">
        <v>498</v>
      </c>
      <c r="E3" s="1166"/>
    </row>
    <row r="4" spans="1:11" ht="18.75" customHeight="1" thickBot="1">
      <c r="A4" s="1168"/>
      <c r="B4" s="784" t="s">
        <v>499</v>
      </c>
      <c r="C4" s="785" t="s">
        <v>324</v>
      </c>
      <c r="D4" s="782" t="s">
        <v>499</v>
      </c>
      <c r="E4" s="783" t="s">
        <v>324</v>
      </c>
    </row>
    <row r="5" spans="1:11" ht="18" customHeight="1">
      <c r="A5" s="786" t="s">
        <v>500</v>
      </c>
      <c r="B5" s="1062">
        <v>3160</v>
      </c>
      <c r="C5" s="1063">
        <v>6214086</v>
      </c>
      <c r="D5" s="833">
        <v>2024</v>
      </c>
      <c r="E5" s="839">
        <v>4320122</v>
      </c>
    </row>
    <row r="6" spans="1:11" ht="18" customHeight="1">
      <c r="A6" s="787" t="s">
        <v>166</v>
      </c>
      <c r="B6" s="835">
        <v>8365</v>
      </c>
      <c r="C6" s="1064">
        <v>55851294</v>
      </c>
      <c r="D6" s="834">
        <v>9215</v>
      </c>
      <c r="E6" s="840">
        <v>67756676</v>
      </c>
    </row>
    <row r="7" spans="1:11" ht="18" customHeight="1">
      <c r="A7" s="787" t="s">
        <v>501</v>
      </c>
      <c r="B7" s="835">
        <v>87</v>
      </c>
      <c r="C7" s="1064">
        <v>344322</v>
      </c>
      <c r="D7" s="834">
        <v>90</v>
      </c>
      <c r="E7" s="840">
        <v>304211</v>
      </c>
    </row>
    <row r="8" spans="1:11" ht="18" customHeight="1">
      <c r="A8" s="787" t="s">
        <v>502</v>
      </c>
      <c r="B8" s="835">
        <v>12</v>
      </c>
      <c r="C8" s="1064">
        <v>172681</v>
      </c>
      <c r="D8" s="834">
        <v>12</v>
      </c>
      <c r="E8" s="840">
        <v>142603</v>
      </c>
    </row>
    <row r="9" spans="1:11" ht="18" customHeight="1">
      <c r="A9" s="787" t="s">
        <v>503</v>
      </c>
      <c r="B9" s="835">
        <v>282</v>
      </c>
      <c r="C9" s="1064">
        <v>4085410</v>
      </c>
      <c r="D9" s="834">
        <v>280</v>
      </c>
      <c r="E9" s="840">
        <v>3694241</v>
      </c>
    </row>
    <row r="10" spans="1:11" ht="18" customHeight="1">
      <c r="A10" s="787" t="s">
        <v>504</v>
      </c>
      <c r="B10" s="835"/>
      <c r="C10" s="1064"/>
      <c r="D10" s="834">
        <v>35</v>
      </c>
      <c r="E10" s="840">
        <v>91786</v>
      </c>
    </row>
    <row r="11" spans="1:11" ht="18" customHeight="1">
      <c r="A11" s="787" t="s">
        <v>505</v>
      </c>
      <c r="B11" s="835">
        <v>1090</v>
      </c>
      <c r="C11" s="1064">
        <v>1546681</v>
      </c>
      <c r="D11" s="834">
        <v>877</v>
      </c>
      <c r="E11" s="841">
        <v>1436356</v>
      </c>
    </row>
    <row r="12" spans="1:11" ht="18" customHeight="1">
      <c r="A12" s="787" t="s">
        <v>506</v>
      </c>
      <c r="B12" s="835">
        <v>1614</v>
      </c>
      <c r="C12" s="1064">
        <v>5877161</v>
      </c>
      <c r="D12" s="834">
        <v>2743</v>
      </c>
      <c r="E12" s="840">
        <v>12900690</v>
      </c>
    </row>
    <row r="13" spans="1:11" ht="18" customHeight="1">
      <c r="A13" s="787" t="s">
        <v>507</v>
      </c>
      <c r="B13" s="835"/>
      <c r="C13" s="1064"/>
      <c r="D13" s="834">
        <v>68</v>
      </c>
      <c r="E13" s="840">
        <v>308143</v>
      </c>
    </row>
    <row r="14" spans="1:11" ht="18" customHeight="1">
      <c r="A14" s="787" t="s">
        <v>508</v>
      </c>
      <c r="B14" s="835">
        <v>979</v>
      </c>
      <c r="C14" s="1064">
        <v>1135736</v>
      </c>
      <c r="D14" s="834">
        <v>1509</v>
      </c>
      <c r="E14" s="840">
        <v>2104106</v>
      </c>
    </row>
    <row r="15" spans="1:11" ht="18" customHeight="1">
      <c r="A15" s="787" t="s">
        <v>509</v>
      </c>
      <c r="B15" s="835"/>
      <c r="C15" s="1064"/>
      <c r="D15" s="834">
        <v>5</v>
      </c>
      <c r="E15" s="840">
        <v>1812413</v>
      </c>
    </row>
    <row r="16" spans="1:11" ht="18" customHeight="1">
      <c r="A16" s="787" t="s">
        <v>510</v>
      </c>
      <c r="B16" s="835"/>
      <c r="C16" s="1064"/>
      <c r="D16" s="835"/>
      <c r="E16" s="841"/>
    </row>
    <row r="17" spans="1:5" ht="18" customHeight="1">
      <c r="A17" s="787" t="s">
        <v>511</v>
      </c>
      <c r="B17" s="835"/>
      <c r="C17" s="1064"/>
      <c r="D17" s="834"/>
      <c r="E17" s="840"/>
    </row>
    <row r="18" spans="1:5" ht="18" customHeight="1">
      <c r="A18" s="787" t="s">
        <v>512</v>
      </c>
      <c r="B18" s="835">
        <v>65</v>
      </c>
      <c r="C18" s="1064">
        <v>220697</v>
      </c>
      <c r="D18" s="834">
        <v>56</v>
      </c>
      <c r="E18" s="840">
        <v>360852</v>
      </c>
    </row>
    <row r="19" spans="1:5" ht="18" customHeight="1">
      <c r="A19" s="787" t="s">
        <v>513</v>
      </c>
      <c r="B19" s="835"/>
      <c r="C19" s="1064"/>
      <c r="D19" s="835">
        <v>634</v>
      </c>
      <c r="E19" s="841">
        <v>2063261</v>
      </c>
    </row>
    <row r="20" spans="1:5" ht="18" customHeight="1">
      <c r="A20" s="787" t="s">
        <v>514</v>
      </c>
      <c r="B20" s="835">
        <v>36</v>
      </c>
      <c r="C20" s="1064">
        <v>739723</v>
      </c>
      <c r="D20" s="834">
        <v>26</v>
      </c>
      <c r="E20" s="840">
        <v>283014</v>
      </c>
    </row>
    <row r="21" spans="1:5" ht="18" customHeight="1">
      <c r="A21" s="787" t="s">
        <v>515</v>
      </c>
      <c r="B21" s="835">
        <v>119</v>
      </c>
      <c r="C21" s="1064">
        <v>343838</v>
      </c>
      <c r="D21" s="834">
        <v>117</v>
      </c>
      <c r="E21" s="840">
        <v>306075</v>
      </c>
    </row>
    <row r="22" spans="1:5" ht="18" customHeight="1">
      <c r="A22" s="787" t="s">
        <v>516</v>
      </c>
      <c r="B22" s="835">
        <v>2</v>
      </c>
      <c r="C22" s="1064">
        <v>108416</v>
      </c>
      <c r="D22" s="834">
        <v>5</v>
      </c>
      <c r="E22" s="840">
        <v>2405</v>
      </c>
    </row>
    <row r="23" spans="1:5" ht="18" customHeight="1">
      <c r="A23" s="787" t="s">
        <v>517</v>
      </c>
      <c r="B23" s="835">
        <v>30</v>
      </c>
      <c r="C23" s="1064">
        <v>16295</v>
      </c>
      <c r="D23" s="834">
        <v>16</v>
      </c>
      <c r="E23" s="840">
        <v>5899</v>
      </c>
    </row>
    <row r="24" spans="1:5" ht="18" customHeight="1">
      <c r="A24" s="787" t="s">
        <v>518</v>
      </c>
      <c r="B24" s="835"/>
      <c r="C24" s="1064"/>
      <c r="D24" s="834"/>
      <c r="E24" s="840"/>
    </row>
    <row r="25" spans="1:5" ht="18" customHeight="1">
      <c r="A25" s="787" t="s">
        <v>519</v>
      </c>
      <c r="B25" s="835">
        <v>5</v>
      </c>
      <c r="C25" s="1064">
        <v>7415</v>
      </c>
      <c r="D25" s="834">
        <v>6</v>
      </c>
      <c r="E25" s="840">
        <v>31742</v>
      </c>
    </row>
    <row r="26" spans="1:5" ht="18" customHeight="1">
      <c r="A26" s="787" t="s">
        <v>520</v>
      </c>
      <c r="B26" s="835"/>
      <c r="C26" s="1064"/>
      <c r="D26" s="834"/>
      <c r="E26" s="840"/>
    </row>
    <row r="27" spans="1:5" ht="18" customHeight="1">
      <c r="A27" s="787" t="s">
        <v>521</v>
      </c>
      <c r="B27" s="835"/>
      <c r="C27" s="1064"/>
      <c r="D27" s="834"/>
      <c r="E27" s="840"/>
    </row>
    <row r="28" spans="1:5" ht="18" customHeight="1">
      <c r="A28" s="787" t="s">
        <v>522</v>
      </c>
      <c r="B28" s="835">
        <v>1</v>
      </c>
      <c r="C28" s="1064">
        <v>298733</v>
      </c>
      <c r="D28" s="834">
        <v>3</v>
      </c>
      <c r="E28" s="840">
        <v>306652</v>
      </c>
    </row>
    <row r="29" spans="1:5" ht="18" customHeight="1">
      <c r="A29" s="787" t="s">
        <v>523</v>
      </c>
      <c r="B29" s="835">
        <v>53</v>
      </c>
      <c r="C29" s="1064">
        <v>205921</v>
      </c>
      <c r="D29" s="834">
        <v>38</v>
      </c>
      <c r="E29" s="840">
        <v>292804</v>
      </c>
    </row>
    <row r="30" spans="1:5" ht="18" customHeight="1">
      <c r="A30" s="787" t="s">
        <v>524</v>
      </c>
      <c r="B30" s="835">
        <v>1</v>
      </c>
      <c r="C30" s="1064">
        <v>13556</v>
      </c>
      <c r="D30" s="834"/>
      <c r="E30" s="840"/>
    </row>
    <row r="31" spans="1:5" ht="18" customHeight="1">
      <c r="A31" s="787" t="s">
        <v>525</v>
      </c>
      <c r="B31" s="835"/>
      <c r="C31" s="1064"/>
      <c r="D31" s="834"/>
      <c r="E31" s="840"/>
    </row>
    <row r="32" spans="1:5" ht="18" customHeight="1">
      <c r="A32" s="787" t="s">
        <v>526</v>
      </c>
      <c r="B32" s="835"/>
      <c r="C32" s="1064"/>
      <c r="D32" s="834"/>
      <c r="E32" s="840"/>
    </row>
    <row r="33" spans="1:5" ht="18" customHeight="1" thickBot="1">
      <c r="A33" s="788" t="s">
        <v>527</v>
      </c>
      <c r="B33" s="1065">
        <v>1</v>
      </c>
      <c r="C33" s="1066">
        <v>7259</v>
      </c>
      <c r="D33" s="836">
        <v>5</v>
      </c>
      <c r="E33" s="842">
        <v>20388</v>
      </c>
    </row>
    <row r="34" spans="1:5" ht="18" customHeight="1" thickBot="1">
      <c r="A34" s="789" t="s">
        <v>50</v>
      </c>
      <c r="B34" s="837">
        <f>SUM(B5:B33)</f>
        <v>15902</v>
      </c>
      <c r="C34" s="843">
        <f>SUM(C5:C33)</f>
        <v>77189224</v>
      </c>
      <c r="D34" s="838">
        <f>SUM(D5:D33)</f>
        <v>17764</v>
      </c>
      <c r="E34" s="844">
        <f>SUM(E5:E33)</f>
        <v>98544439</v>
      </c>
    </row>
  </sheetData>
  <mergeCells count="3">
    <mergeCell ref="B3:C3"/>
    <mergeCell ref="D3:E3"/>
    <mergeCell ref="A3:A4"/>
  </mergeCells>
  <pageMargins left="0.75" right="0.75" top="1" bottom="1" header="0" footer="0"/>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E32" sqref="E32"/>
    </sheetView>
  </sheetViews>
  <sheetFormatPr baseColWidth="10" defaultRowHeight="13.2"/>
  <cols>
    <col min="1" max="1" width="30.44140625" style="8" customWidth="1"/>
    <col min="2" max="2" width="12.88671875" style="8" customWidth="1"/>
    <col min="3" max="3" width="12.44140625" style="8" customWidth="1"/>
    <col min="4" max="4" width="2.33203125" style="8" customWidth="1"/>
    <col min="5" max="5" width="11.33203125" style="8" customWidth="1"/>
    <col min="6" max="8" width="11.44140625" style="8"/>
    <col min="9" max="9" width="12.6640625" style="8" bestFit="1" customWidth="1"/>
    <col min="10" max="10" width="11.44140625" style="8"/>
    <col min="11" max="11" width="11.6640625" style="8" bestFit="1" customWidth="1"/>
    <col min="12" max="256" width="11.44140625" style="8"/>
    <col min="257" max="257" width="30.44140625" style="8" customWidth="1"/>
    <col min="258" max="258" width="16.44140625" style="8" customWidth="1"/>
    <col min="259" max="259" width="13.88671875" style="8" customWidth="1"/>
    <col min="260" max="260" width="4.6640625" style="8" customWidth="1"/>
    <col min="261" max="512" width="11.44140625" style="8"/>
    <col min="513" max="513" width="30.44140625" style="8" customWidth="1"/>
    <col min="514" max="514" width="16.44140625" style="8" customWidth="1"/>
    <col min="515" max="515" width="13.88671875" style="8" customWidth="1"/>
    <col min="516" max="516" width="4.6640625" style="8" customWidth="1"/>
    <col min="517" max="768" width="11.44140625" style="8"/>
    <col min="769" max="769" width="30.44140625" style="8" customWidth="1"/>
    <col min="770" max="770" width="16.44140625" style="8" customWidth="1"/>
    <col min="771" max="771" width="13.88671875" style="8" customWidth="1"/>
    <col min="772" max="772" width="4.6640625" style="8" customWidth="1"/>
    <col min="773" max="1024" width="11.44140625" style="8"/>
    <col min="1025" max="1025" width="30.44140625" style="8" customWidth="1"/>
    <col min="1026" max="1026" width="16.44140625" style="8" customWidth="1"/>
    <col min="1027" max="1027" width="13.88671875" style="8" customWidth="1"/>
    <col min="1028" max="1028" width="4.6640625" style="8" customWidth="1"/>
    <col min="1029" max="1280" width="11.44140625" style="8"/>
    <col min="1281" max="1281" width="30.44140625" style="8" customWidth="1"/>
    <col min="1282" max="1282" width="16.44140625" style="8" customWidth="1"/>
    <col min="1283" max="1283" width="13.88671875" style="8" customWidth="1"/>
    <col min="1284" max="1284" width="4.6640625" style="8" customWidth="1"/>
    <col min="1285" max="1536" width="11.44140625" style="8"/>
    <col min="1537" max="1537" width="30.44140625" style="8" customWidth="1"/>
    <col min="1538" max="1538" width="16.44140625" style="8" customWidth="1"/>
    <col min="1539" max="1539" width="13.88671875" style="8" customWidth="1"/>
    <col min="1540" max="1540" width="4.6640625" style="8" customWidth="1"/>
    <col min="1541" max="1792" width="11.44140625" style="8"/>
    <col min="1793" max="1793" width="30.44140625" style="8" customWidth="1"/>
    <col min="1794" max="1794" width="16.44140625" style="8" customWidth="1"/>
    <col min="1795" max="1795" width="13.88671875" style="8" customWidth="1"/>
    <col min="1796" max="1796" width="4.6640625" style="8" customWidth="1"/>
    <col min="1797" max="2048" width="11.44140625" style="8"/>
    <col min="2049" max="2049" width="30.44140625" style="8" customWidth="1"/>
    <col min="2050" max="2050" width="16.44140625" style="8" customWidth="1"/>
    <col min="2051" max="2051" width="13.88671875" style="8" customWidth="1"/>
    <col min="2052" max="2052" width="4.6640625" style="8" customWidth="1"/>
    <col min="2053" max="2304" width="11.44140625" style="8"/>
    <col min="2305" max="2305" width="30.44140625" style="8" customWidth="1"/>
    <col min="2306" max="2306" width="16.44140625" style="8" customWidth="1"/>
    <col min="2307" max="2307" width="13.88671875" style="8" customWidth="1"/>
    <col min="2308" max="2308" width="4.6640625" style="8" customWidth="1"/>
    <col min="2309" max="2560" width="11.44140625" style="8"/>
    <col min="2561" max="2561" width="30.44140625" style="8" customWidth="1"/>
    <col min="2562" max="2562" width="16.44140625" style="8" customWidth="1"/>
    <col min="2563" max="2563" width="13.88671875" style="8" customWidth="1"/>
    <col min="2564" max="2564" width="4.6640625" style="8" customWidth="1"/>
    <col min="2565" max="2816" width="11.44140625" style="8"/>
    <col min="2817" max="2817" width="30.44140625" style="8" customWidth="1"/>
    <col min="2818" max="2818" width="16.44140625" style="8" customWidth="1"/>
    <col min="2819" max="2819" width="13.88671875" style="8" customWidth="1"/>
    <col min="2820" max="2820" width="4.6640625" style="8" customWidth="1"/>
    <col min="2821" max="3072" width="11.44140625" style="8"/>
    <col min="3073" max="3073" width="30.44140625" style="8" customWidth="1"/>
    <col min="3074" max="3074" width="16.44140625" style="8" customWidth="1"/>
    <col min="3075" max="3075" width="13.88671875" style="8" customWidth="1"/>
    <col min="3076" max="3076" width="4.6640625" style="8" customWidth="1"/>
    <col min="3077" max="3328" width="11.44140625" style="8"/>
    <col min="3329" max="3329" width="30.44140625" style="8" customWidth="1"/>
    <col min="3330" max="3330" width="16.44140625" style="8" customWidth="1"/>
    <col min="3331" max="3331" width="13.88671875" style="8" customWidth="1"/>
    <col min="3332" max="3332" width="4.6640625" style="8" customWidth="1"/>
    <col min="3333" max="3584" width="11.44140625" style="8"/>
    <col min="3585" max="3585" width="30.44140625" style="8" customWidth="1"/>
    <col min="3586" max="3586" width="16.44140625" style="8" customWidth="1"/>
    <col min="3587" max="3587" width="13.88671875" style="8" customWidth="1"/>
    <col min="3588" max="3588" width="4.6640625" style="8" customWidth="1"/>
    <col min="3589" max="3840" width="11.44140625" style="8"/>
    <col min="3841" max="3841" width="30.44140625" style="8" customWidth="1"/>
    <col min="3842" max="3842" width="16.44140625" style="8" customWidth="1"/>
    <col min="3843" max="3843" width="13.88671875" style="8" customWidth="1"/>
    <col min="3844" max="3844" width="4.6640625" style="8" customWidth="1"/>
    <col min="3845" max="4096" width="11.44140625" style="8"/>
    <col min="4097" max="4097" width="30.44140625" style="8" customWidth="1"/>
    <col min="4098" max="4098" width="16.44140625" style="8" customWidth="1"/>
    <col min="4099" max="4099" width="13.88671875" style="8" customWidth="1"/>
    <col min="4100" max="4100" width="4.6640625" style="8" customWidth="1"/>
    <col min="4101" max="4352" width="11.44140625" style="8"/>
    <col min="4353" max="4353" width="30.44140625" style="8" customWidth="1"/>
    <col min="4354" max="4354" width="16.44140625" style="8" customWidth="1"/>
    <col min="4355" max="4355" width="13.88671875" style="8" customWidth="1"/>
    <col min="4356" max="4356" width="4.6640625" style="8" customWidth="1"/>
    <col min="4357" max="4608" width="11.44140625" style="8"/>
    <col min="4609" max="4609" width="30.44140625" style="8" customWidth="1"/>
    <col min="4610" max="4610" width="16.44140625" style="8" customWidth="1"/>
    <col min="4611" max="4611" width="13.88671875" style="8" customWidth="1"/>
    <col min="4612" max="4612" width="4.6640625" style="8" customWidth="1"/>
    <col min="4613" max="4864" width="11.44140625" style="8"/>
    <col min="4865" max="4865" width="30.44140625" style="8" customWidth="1"/>
    <col min="4866" max="4866" width="16.44140625" style="8" customWidth="1"/>
    <col min="4867" max="4867" width="13.88671875" style="8" customWidth="1"/>
    <col min="4868" max="4868" width="4.6640625" style="8" customWidth="1"/>
    <col min="4869" max="5120" width="11.44140625" style="8"/>
    <col min="5121" max="5121" width="30.44140625" style="8" customWidth="1"/>
    <col min="5122" max="5122" width="16.44140625" style="8" customWidth="1"/>
    <col min="5123" max="5123" width="13.88671875" style="8" customWidth="1"/>
    <col min="5124" max="5124" width="4.6640625" style="8" customWidth="1"/>
    <col min="5125" max="5376" width="11.44140625" style="8"/>
    <col min="5377" max="5377" width="30.44140625" style="8" customWidth="1"/>
    <col min="5378" max="5378" width="16.44140625" style="8" customWidth="1"/>
    <col min="5379" max="5379" width="13.88671875" style="8" customWidth="1"/>
    <col min="5380" max="5380" width="4.6640625" style="8" customWidth="1"/>
    <col min="5381" max="5632" width="11.44140625" style="8"/>
    <col min="5633" max="5633" width="30.44140625" style="8" customWidth="1"/>
    <col min="5634" max="5634" width="16.44140625" style="8" customWidth="1"/>
    <col min="5635" max="5635" width="13.88671875" style="8" customWidth="1"/>
    <col min="5636" max="5636" width="4.6640625" style="8" customWidth="1"/>
    <col min="5637" max="5888" width="11.44140625" style="8"/>
    <col min="5889" max="5889" width="30.44140625" style="8" customWidth="1"/>
    <col min="5890" max="5890" width="16.44140625" style="8" customWidth="1"/>
    <col min="5891" max="5891" width="13.88671875" style="8" customWidth="1"/>
    <col min="5892" max="5892" width="4.6640625" style="8" customWidth="1"/>
    <col min="5893" max="6144" width="11.44140625" style="8"/>
    <col min="6145" max="6145" width="30.44140625" style="8" customWidth="1"/>
    <col min="6146" max="6146" width="16.44140625" style="8" customWidth="1"/>
    <col min="6147" max="6147" width="13.88671875" style="8" customWidth="1"/>
    <col min="6148" max="6148" width="4.6640625" style="8" customWidth="1"/>
    <col min="6149" max="6400" width="11.44140625" style="8"/>
    <col min="6401" max="6401" width="30.44140625" style="8" customWidth="1"/>
    <col min="6402" max="6402" width="16.44140625" style="8" customWidth="1"/>
    <col min="6403" max="6403" width="13.88671875" style="8" customWidth="1"/>
    <col min="6404" max="6404" width="4.6640625" style="8" customWidth="1"/>
    <col min="6405" max="6656" width="11.44140625" style="8"/>
    <col min="6657" max="6657" width="30.44140625" style="8" customWidth="1"/>
    <col min="6658" max="6658" width="16.44140625" style="8" customWidth="1"/>
    <col min="6659" max="6659" width="13.88671875" style="8" customWidth="1"/>
    <col min="6660" max="6660" width="4.6640625" style="8" customWidth="1"/>
    <col min="6661" max="6912" width="11.44140625" style="8"/>
    <col min="6913" max="6913" width="30.44140625" style="8" customWidth="1"/>
    <col min="6914" max="6914" width="16.44140625" style="8" customWidth="1"/>
    <col min="6915" max="6915" width="13.88671875" style="8" customWidth="1"/>
    <col min="6916" max="6916" width="4.6640625" style="8" customWidth="1"/>
    <col min="6917" max="7168" width="11.44140625" style="8"/>
    <col min="7169" max="7169" width="30.44140625" style="8" customWidth="1"/>
    <col min="7170" max="7170" width="16.44140625" style="8" customWidth="1"/>
    <col min="7171" max="7171" width="13.88671875" style="8" customWidth="1"/>
    <col min="7172" max="7172" width="4.6640625" style="8" customWidth="1"/>
    <col min="7173" max="7424" width="11.44140625" style="8"/>
    <col min="7425" max="7425" width="30.44140625" style="8" customWidth="1"/>
    <col min="7426" max="7426" width="16.44140625" style="8" customWidth="1"/>
    <col min="7427" max="7427" width="13.88671875" style="8" customWidth="1"/>
    <col min="7428" max="7428" width="4.6640625" style="8" customWidth="1"/>
    <col min="7429" max="7680" width="11.44140625" style="8"/>
    <col min="7681" max="7681" width="30.44140625" style="8" customWidth="1"/>
    <col min="7682" max="7682" width="16.44140625" style="8" customWidth="1"/>
    <col min="7683" max="7683" width="13.88671875" style="8" customWidth="1"/>
    <col min="7684" max="7684" width="4.6640625" style="8" customWidth="1"/>
    <col min="7685" max="7936" width="11.44140625" style="8"/>
    <col min="7937" max="7937" width="30.44140625" style="8" customWidth="1"/>
    <col min="7938" max="7938" width="16.44140625" style="8" customWidth="1"/>
    <col min="7939" max="7939" width="13.88671875" style="8" customWidth="1"/>
    <col min="7940" max="7940" width="4.6640625" style="8" customWidth="1"/>
    <col min="7941" max="8192" width="11.44140625" style="8"/>
    <col min="8193" max="8193" width="30.44140625" style="8" customWidth="1"/>
    <col min="8194" max="8194" width="16.44140625" style="8" customWidth="1"/>
    <col min="8195" max="8195" width="13.88671875" style="8" customWidth="1"/>
    <col min="8196" max="8196" width="4.6640625" style="8" customWidth="1"/>
    <col min="8197" max="8448" width="11.44140625" style="8"/>
    <col min="8449" max="8449" width="30.44140625" style="8" customWidth="1"/>
    <col min="8450" max="8450" width="16.44140625" style="8" customWidth="1"/>
    <col min="8451" max="8451" width="13.88671875" style="8" customWidth="1"/>
    <col min="8452" max="8452" width="4.6640625" style="8" customWidth="1"/>
    <col min="8453" max="8704" width="11.44140625" style="8"/>
    <col min="8705" max="8705" width="30.44140625" style="8" customWidth="1"/>
    <col min="8706" max="8706" width="16.44140625" style="8" customWidth="1"/>
    <col min="8707" max="8707" width="13.88671875" style="8" customWidth="1"/>
    <col min="8708" max="8708" width="4.6640625" style="8" customWidth="1"/>
    <col min="8709" max="8960" width="11.44140625" style="8"/>
    <col min="8961" max="8961" width="30.44140625" style="8" customWidth="1"/>
    <col min="8962" max="8962" width="16.44140625" style="8" customWidth="1"/>
    <col min="8963" max="8963" width="13.88671875" style="8" customWidth="1"/>
    <col min="8964" max="8964" width="4.6640625" style="8" customWidth="1"/>
    <col min="8965" max="9216" width="11.44140625" style="8"/>
    <col min="9217" max="9217" width="30.44140625" style="8" customWidth="1"/>
    <col min="9218" max="9218" width="16.44140625" style="8" customWidth="1"/>
    <col min="9219" max="9219" width="13.88671875" style="8" customWidth="1"/>
    <col min="9220" max="9220" width="4.6640625" style="8" customWidth="1"/>
    <col min="9221" max="9472" width="11.44140625" style="8"/>
    <col min="9473" max="9473" width="30.44140625" style="8" customWidth="1"/>
    <col min="9474" max="9474" width="16.44140625" style="8" customWidth="1"/>
    <col min="9475" max="9475" width="13.88671875" style="8" customWidth="1"/>
    <col min="9476" max="9476" width="4.6640625" style="8" customWidth="1"/>
    <col min="9477" max="9728" width="11.44140625" style="8"/>
    <col min="9729" max="9729" width="30.44140625" style="8" customWidth="1"/>
    <col min="9730" max="9730" width="16.44140625" style="8" customWidth="1"/>
    <col min="9731" max="9731" width="13.88671875" style="8" customWidth="1"/>
    <col min="9732" max="9732" width="4.6640625" style="8" customWidth="1"/>
    <col min="9733" max="9984" width="11.44140625" style="8"/>
    <col min="9985" max="9985" width="30.44140625" style="8" customWidth="1"/>
    <col min="9986" max="9986" width="16.44140625" style="8" customWidth="1"/>
    <col min="9987" max="9987" width="13.88671875" style="8" customWidth="1"/>
    <col min="9988" max="9988" width="4.6640625" style="8" customWidth="1"/>
    <col min="9989" max="10240" width="11.44140625" style="8"/>
    <col min="10241" max="10241" width="30.44140625" style="8" customWidth="1"/>
    <col min="10242" max="10242" width="16.44140625" style="8" customWidth="1"/>
    <col min="10243" max="10243" width="13.88671875" style="8" customWidth="1"/>
    <col min="10244" max="10244" width="4.6640625" style="8" customWidth="1"/>
    <col min="10245" max="10496" width="11.44140625" style="8"/>
    <col min="10497" max="10497" width="30.44140625" style="8" customWidth="1"/>
    <col min="10498" max="10498" width="16.44140625" style="8" customWidth="1"/>
    <col min="10499" max="10499" width="13.88671875" style="8" customWidth="1"/>
    <col min="10500" max="10500" width="4.6640625" style="8" customWidth="1"/>
    <col min="10501" max="10752" width="11.44140625" style="8"/>
    <col min="10753" max="10753" width="30.44140625" style="8" customWidth="1"/>
    <col min="10754" max="10754" width="16.44140625" style="8" customWidth="1"/>
    <col min="10755" max="10755" width="13.88671875" style="8" customWidth="1"/>
    <col min="10756" max="10756" width="4.6640625" style="8" customWidth="1"/>
    <col min="10757" max="11008" width="11.44140625" style="8"/>
    <col min="11009" max="11009" width="30.44140625" style="8" customWidth="1"/>
    <col min="11010" max="11010" width="16.44140625" style="8" customWidth="1"/>
    <col min="11011" max="11011" width="13.88671875" style="8" customWidth="1"/>
    <col min="11012" max="11012" width="4.6640625" style="8" customWidth="1"/>
    <col min="11013" max="11264" width="11.44140625" style="8"/>
    <col min="11265" max="11265" width="30.44140625" style="8" customWidth="1"/>
    <col min="11266" max="11266" width="16.44140625" style="8" customWidth="1"/>
    <col min="11267" max="11267" width="13.88671875" style="8" customWidth="1"/>
    <col min="11268" max="11268" width="4.6640625" style="8" customWidth="1"/>
    <col min="11269" max="11520" width="11.44140625" style="8"/>
    <col min="11521" max="11521" width="30.44140625" style="8" customWidth="1"/>
    <col min="11522" max="11522" width="16.44140625" style="8" customWidth="1"/>
    <col min="11523" max="11523" width="13.88671875" style="8" customWidth="1"/>
    <col min="11524" max="11524" width="4.6640625" style="8" customWidth="1"/>
    <col min="11525" max="11776" width="11.44140625" style="8"/>
    <col min="11777" max="11777" width="30.44140625" style="8" customWidth="1"/>
    <col min="11778" max="11778" width="16.44140625" style="8" customWidth="1"/>
    <col min="11779" max="11779" width="13.88671875" style="8" customWidth="1"/>
    <col min="11780" max="11780" width="4.6640625" style="8" customWidth="1"/>
    <col min="11781" max="12032" width="11.44140625" style="8"/>
    <col min="12033" max="12033" width="30.44140625" style="8" customWidth="1"/>
    <col min="12034" max="12034" width="16.44140625" style="8" customWidth="1"/>
    <col min="12035" max="12035" width="13.88671875" style="8" customWidth="1"/>
    <col min="12036" max="12036" width="4.6640625" style="8" customWidth="1"/>
    <col min="12037" max="12288" width="11.44140625" style="8"/>
    <col min="12289" max="12289" width="30.44140625" style="8" customWidth="1"/>
    <col min="12290" max="12290" width="16.44140625" style="8" customWidth="1"/>
    <col min="12291" max="12291" width="13.88671875" style="8" customWidth="1"/>
    <col min="12292" max="12292" width="4.6640625" style="8" customWidth="1"/>
    <col min="12293" max="12544" width="11.44140625" style="8"/>
    <col min="12545" max="12545" width="30.44140625" style="8" customWidth="1"/>
    <col min="12546" max="12546" width="16.44140625" style="8" customWidth="1"/>
    <col min="12547" max="12547" width="13.88671875" style="8" customWidth="1"/>
    <col min="12548" max="12548" width="4.6640625" style="8" customWidth="1"/>
    <col min="12549" max="12800" width="11.44140625" style="8"/>
    <col min="12801" max="12801" width="30.44140625" style="8" customWidth="1"/>
    <col min="12802" max="12802" width="16.44140625" style="8" customWidth="1"/>
    <col min="12803" max="12803" width="13.88671875" style="8" customWidth="1"/>
    <col min="12804" max="12804" width="4.6640625" style="8" customWidth="1"/>
    <col min="12805" max="13056" width="11.44140625" style="8"/>
    <col min="13057" max="13057" width="30.44140625" style="8" customWidth="1"/>
    <col min="13058" max="13058" width="16.44140625" style="8" customWidth="1"/>
    <col min="13059" max="13059" width="13.88671875" style="8" customWidth="1"/>
    <col min="13060" max="13060" width="4.6640625" style="8" customWidth="1"/>
    <col min="13061" max="13312" width="11.44140625" style="8"/>
    <col min="13313" max="13313" width="30.44140625" style="8" customWidth="1"/>
    <col min="13314" max="13314" width="16.44140625" style="8" customWidth="1"/>
    <col min="13315" max="13315" width="13.88671875" style="8" customWidth="1"/>
    <col min="13316" max="13316" width="4.6640625" style="8" customWidth="1"/>
    <col min="13317" max="13568" width="11.44140625" style="8"/>
    <col min="13569" max="13569" width="30.44140625" style="8" customWidth="1"/>
    <col min="13570" max="13570" width="16.44140625" style="8" customWidth="1"/>
    <col min="13571" max="13571" width="13.88671875" style="8" customWidth="1"/>
    <col min="13572" max="13572" width="4.6640625" style="8" customWidth="1"/>
    <col min="13573" max="13824" width="11.44140625" style="8"/>
    <col min="13825" max="13825" width="30.44140625" style="8" customWidth="1"/>
    <col min="13826" max="13826" width="16.44140625" style="8" customWidth="1"/>
    <col min="13827" max="13827" width="13.88671875" style="8" customWidth="1"/>
    <col min="13828" max="13828" width="4.6640625" style="8" customWidth="1"/>
    <col min="13829" max="14080" width="11.44140625" style="8"/>
    <col min="14081" max="14081" width="30.44140625" style="8" customWidth="1"/>
    <col min="14082" max="14082" width="16.44140625" style="8" customWidth="1"/>
    <col min="14083" max="14083" width="13.88671875" style="8" customWidth="1"/>
    <col min="14084" max="14084" width="4.6640625" style="8" customWidth="1"/>
    <col min="14085" max="14336" width="11.44140625" style="8"/>
    <col min="14337" max="14337" width="30.44140625" style="8" customWidth="1"/>
    <col min="14338" max="14338" width="16.44140625" style="8" customWidth="1"/>
    <col min="14339" max="14339" width="13.88671875" style="8" customWidth="1"/>
    <col min="14340" max="14340" width="4.6640625" style="8" customWidth="1"/>
    <col min="14341" max="14592" width="11.44140625" style="8"/>
    <col min="14593" max="14593" width="30.44140625" style="8" customWidth="1"/>
    <col min="14594" max="14594" width="16.44140625" style="8" customWidth="1"/>
    <col min="14595" max="14595" width="13.88671875" style="8" customWidth="1"/>
    <col min="14596" max="14596" width="4.6640625" style="8" customWidth="1"/>
    <col min="14597" max="14848" width="11.44140625" style="8"/>
    <col min="14849" max="14849" width="30.44140625" style="8" customWidth="1"/>
    <col min="14850" max="14850" width="16.44140625" style="8" customWidth="1"/>
    <col min="14851" max="14851" width="13.88671875" style="8" customWidth="1"/>
    <col min="14852" max="14852" width="4.6640625" style="8" customWidth="1"/>
    <col min="14853" max="15104" width="11.44140625" style="8"/>
    <col min="15105" max="15105" width="30.44140625" style="8" customWidth="1"/>
    <col min="15106" max="15106" width="16.44140625" style="8" customWidth="1"/>
    <col min="15107" max="15107" width="13.88671875" style="8" customWidth="1"/>
    <col min="15108" max="15108" width="4.6640625" style="8" customWidth="1"/>
    <col min="15109" max="15360" width="11.44140625" style="8"/>
    <col min="15361" max="15361" width="30.44140625" style="8" customWidth="1"/>
    <col min="15362" max="15362" width="16.44140625" style="8" customWidth="1"/>
    <col min="15363" max="15363" width="13.88671875" style="8" customWidth="1"/>
    <col min="15364" max="15364" width="4.6640625" style="8" customWidth="1"/>
    <col min="15365" max="15616" width="11.44140625" style="8"/>
    <col min="15617" max="15617" width="30.44140625" style="8" customWidth="1"/>
    <col min="15618" max="15618" width="16.44140625" style="8" customWidth="1"/>
    <col min="15619" max="15619" width="13.88671875" style="8" customWidth="1"/>
    <col min="15620" max="15620" width="4.6640625" style="8" customWidth="1"/>
    <col min="15621" max="15872" width="11.44140625" style="8"/>
    <col min="15873" max="15873" width="30.44140625" style="8" customWidth="1"/>
    <col min="15874" max="15874" width="16.44140625" style="8" customWidth="1"/>
    <col min="15875" max="15875" width="13.88671875" style="8" customWidth="1"/>
    <col min="15876" max="15876" width="4.6640625" style="8" customWidth="1"/>
    <col min="15877" max="16128" width="11.44140625" style="8"/>
    <col min="16129" max="16129" width="30.44140625" style="8" customWidth="1"/>
    <col min="16130" max="16130" width="16.44140625" style="8" customWidth="1"/>
    <col min="16131" max="16131" width="13.88671875" style="8" customWidth="1"/>
    <col min="16132" max="16132" width="4.6640625" style="8" customWidth="1"/>
    <col min="16133" max="16384" width="11.44140625" style="8"/>
  </cols>
  <sheetData>
    <row r="1" spans="1:11" s="6" customFormat="1" ht="45" customHeight="1">
      <c r="A1" s="11" t="s">
        <v>528</v>
      </c>
      <c r="B1" s="11"/>
      <c r="C1" s="11"/>
      <c r="D1" s="11"/>
      <c r="E1" s="11"/>
      <c r="F1" s="11"/>
    </row>
    <row r="2" spans="1:11" s="6" customFormat="1" ht="12" customHeight="1" thickBot="1">
      <c r="A2" s="151"/>
      <c r="B2" s="151"/>
    </row>
    <row r="3" spans="1:11" s="6" customFormat="1" ht="19.95" customHeight="1" thickBot="1">
      <c r="B3" s="1067">
        <v>2019</v>
      </c>
      <c r="C3" s="1019">
        <v>2020</v>
      </c>
      <c r="D3" s="4"/>
      <c r="E3" s="1169" t="s">
        <v>2</v>
      </c>
      <c r="F3" s="1128"/>
    </row>
    <row r="4" spans="1:11" s="6" customFormat="1" ht="27" customHeight="1" thickBot="1">
      <c r="A4" s="153"/>
      <c r="B4" s="514" t="s">
        <v>5</v>
      </c>
      <c r="C4" s="514" t="s">
        <v>5</v>
      </c>
      <c r="E4" s="557" t="s">
        <v>5</v>
      </c>
      <c r="F4" s="558" t="s">
        <v>6</v>
      </c>
    </row>
    <row r="5" spans="1:11" ht="18" customHeight="1">
      <c r="A5" s="154" t="s">
        <v>529</v>
      </c>
      <c r="B5" s="333">
        <v>529582.64</v>
      </c>
      <c r="C5" s="333">
        <v>529582.64</v>
      </c>
      <c r="D5" s="59"/>
      <c r="E5" s="333">
        <f>C5-B5</f>
        <v>0</v>
      </c>
      <c r="F5" s="771">
        <f>(C5-B5)/B5</f>
        <v>0</v>
      </c>
    </row>
    <row r="6" spans="1:11" s="331" customFormat="1" ht="18" customHeight="1" thickBot="1">
      <c r="A6" s="1078" t="s">
        <v>530</v>
      </c>
      <c r="B6" s="980">
        <v>18162.009999999998</v>
      </c>
      <c r="C6" s="980">
        <v>19881.52</v>
      </c>
      <c r="D6" s="332"/>
      <c r="E6" s="980">
        <f>C6-B6</f>
        <v>1719.510000000002</v>
      </c>
      <c r="F6" s="772">
        <f>(C6-B6)/B6</f>
        <v>9.4676194980621756E-2</v>
      </c>
    </row>
    <row r="7" spans="1:11" ht="18" customHeight="1" thickBot="1">
      <c r="A7" s="554" t="s">
        <v>531</v>
      </c>
      <c r="B7" s="555">
        <f>SUM(B5:B6)</f>
        <v>547744.65</v>
      </c>
      <c r="C7" s="555">
        <f>SUM(C5:C6)</f>
        <v>549464.16</v>
      </c>
      <c r="D7" s="59"/>
      <c r="E7" s="693">
        <f>C7-B7</f>
        <v>1719.5100000000093</v>
      </c>
      <c r="F7" s="561">
        <f>(C7-B7)/B7</f>
        <v>3.1392547604070786E-3</v>
      </c>
    </row>
    <row r="8" spans="1:11" s="331" customFormat="1" ht="18" customHeight="1" thickBot="1">
      <c r="A8"/>
      <c r="B8"/>
      <c r="C8"/>
      <c r="D8"/>
      <c r="E8" s="694"/>
      <c r="F8" s="562"/>
    </row>
    <row r="9" spans="1:11" ht="18" customHeight="1">
      <c r="A9" s="154" t="s">
        <v>166</v>
      </c>
      <c r="B9" s="333">
        <v>1053354.40433</v>
      </c>
      <c r="C9" s="333">
        <v>785795.20197000005</v>
      </c>
      <c r="D9" s="59"/>
      <c r="E9" s="333">
        <f t="shared" ref="E9:E14" si="0">C9-B9</f>
        <v>-267559.20236</v>
      </c>
      <c r="F9" s="559">
        <f t="shared" ref="F9:F14" si="1">(C9-B9)/B9</f>
        <v>-0.2540068197941267</v>
      </c>
    </row>
    <row r="10" spans="1:11" ht="18" customHeight="1">
      <c r="A10" s="155" t="s">
        <v>532</v>
      </c>
      <c r="B10" s="695">
        <v>-36163.545189999997</v>
      </c>
      <c r="C10" s="695">
        <v>-24125.204219999996</v>
      </c>
      <c r="D10" s="59"/>
      <c r="E10" s="695">
        <f t="shared" si="0"/>
        <v>12038.340970000001</v>
      </c>
      <c r="F10" s="563">
        <f t="shared" si="1"/>
        <v>-0.33288608477823856</v>
      </c>
      <c r="J10" s="819"/>
    </row>
    <row r="11" spans="1:11" ht="18" customHeight="1">
      <c r="A11" s="155" t="s">
        <v>533</v>
      </c>
      <c r="B11" s="695">
        <v>5867.3705399999999</v>
      </c>
      <c r="C11" s="695">
        <v>4995.7904900000003</v>
      </c>
      <c r="D11" s="59"/>
      <c r="E11" s="695">
        <f t="shared" si="0"/>
        <v>-871.58004999999957</v>
      </c>
      <c r="F11" s="563">
        <f t="shared" si="1"/>
        <v>-0.14854695882220514</v>
      </c>
      <c r="I11" s="819"/>
      <c r="J11" s="819"/>
      <c r="K11" s="820"/>
    </row>
    <row r="12" spans="1:11" ht="18" customHeight="1">
      <c r="A12" s="155" t="s">
        <v>534</v>
      </c>
      <c r="B12" s="695">
        <v>103178.83014000001</v>
      </c>
      <c r="C12" s="695">
        <v>88966.954349999985</v>
      </c>
      <c r="D12" s="59"/>
      <c r="E12" s="695">
        <f t="shared" si="0"/>
        <v>-14211.87579000002</v>
      </c>
      <c r="F12" s="563">
        <f t="shared" si="1"/>
        <v>-0.13774022995527654</v>
      </c>
      <c r="I12" s="819"/>
      <c r="J12" s="819"/>
      <c r="K12" s="820"/>
    </row>
    <row r="13" spans="1:11" ht="18" customHeight="1" thickBot="1">
      <c r="A13" s="156" t="s">
        <v>535</v>
      </c>
      <c r="B13" s="980">
        <v>7617.9357300000001</v>
      </c>
      <c r="C13" s="980">
        <v>5967.3924300000026</v>
      </c>
      <c r="D13" s="59"/>
      <c r="E13" s="692">
        <f t="shared" si="0"/>
        <v>-1650.5432999999975</v>
      </c>
      <c r="F13" s="560">
        <f t="shared" si="1"/>
        <v>-0.21666542728892221</v>
      </c>
      <c r="I13" s="820"/>
      <c r="J13" s="820"/>
      <c r="K13" s="820"/>
    </row>
    <row r="14" spans="1:11" ht="18" customHeight="1" thickBot="1">
      <c r="A14" s="554" t="s">
        <v>141</v>
      </c>
      <c r="B14" s="556">
        <f>SUM(B9:B13)</f>
        <v>1133854.9955500001</v>
      </c>
      <c r="C14" s="556">
        <f>SUM(C9:C13)</f>
        <v>861600.13502000016</v>
      </c>
      <c r="D14" s="59"/>
      <c r="E14" s="693">
        <f t="shared" si="0"/>
        <v>-272254.86052999995</v>
      </c>
      <c r="F14" s="561">
        <f t="shared" si="1"/>
        <v>-0.24011435465602637</v>
      </c>
    </row>
    <row r="15" spans="1:11" ht="18" customHeight="1">
      <c r="E15" s="157"/>
      <c r="F15" s="157"/>
    </row>
    <row r="16" spans="1:11">
      <c r="A16" s="316"/>
      <c r="B16" s="157"/>
      <c r="C16" s="157"/>
    </row>
    <row r="17" spans="1:3" ht="17.25" customHeight="1">
      <c r="A17" s="317"/>
      <c r="B17" s="157"/>
      <c r="C17" s="157"/>
    </row>
  </sheetData>
  <mergeCells count="1">
    <mergeCell ref="E3:F3"/>
  </mergeCells>
  <printOptions horizontalCentered="1"/>
  <pageMargins left="0" right="0" top="0.35433070866141736" bottom="0.31496062992125984" header="0" footer="0.19685039370078741"/>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workbookViewId="0">
      <selection activeCell="E32" sqref="E32"/>
    </sheetView>
  </sheetViews>
  <sheetFormatPr baseColWidth="10" defaultRowHeight="14.4"/>
  <cols>
    <col min="1" max="1" width="38.5546875" customWidth="1"/>
    <col min="2" max="4" width="11.6640625" customWidth="1"/>
    <col min="257" max="257" width="42" bestFit="1" customWidth="1"/>
    <col min="258" max="260" width="12.6640625" customWidth="1"/>
    <col min="513" max="513" width="42" bestFit="1" customWidth="1"/>
    <col min="514" max="516" width="12.6640625" customWidth="1"/>
    <col min="769" max="769" width="42" bestFit="1" customWidth="1"/>
    <col min="770" max="772" width="12.6640625" customWidth="1"/>
    <col min="1025" max="1025" width="42" bestFit="1" customWidth="1"/>
    <col min="1026" max="1028" width="12.6640625" customWidth="1"/>
    <col min="1281" max="1281" width="42" bestFit="1" customWidth="1"/>
    <col min="1282" max="1284" width="12.6640625" customWidth="1"/>
    <col min="1537" max="1537" width="42" bestFit="1" customWidth="1"/>
    <col min="1538" max="1540" width="12.6640625" customWidth="1"/>
    <col min="1793" max="1793" width="42" bestFit="1" customWidth="1"/>
    <col min="1794" max="1796" width="12.6640625" customWidth="1"/>
    <col min="2049" max="2049" width="42" bestFit="1" customWidth="1"/>
    <col min="2050" max="2052" width="12.6640625" customWidth="1"/>
    <col min="2305" max="2305" width="42" bestFit="1" customWidth="1"/>
    <col min="2306" max="2308" width="12.6640625" customWidth="1"/>
    <col min="2561" max="2561" width="42" bestFit="1" customWidth="1"/>
    <col min="2562" max="2564" width="12.6640625" customWidth="1"/>
    <col min="2817" max="2817" width="42" bestFit="1" customWidth="1"/>
    <col min="2818" max="2820" width="12.6640625" customWidth="1"/>
    <col min="3073" max="3073" width="42" bestFit="1" customWidth="1"/>
    <col min="3074" max="3076" width="12.6640625" customWidth="1"/>
    <col min="3329" max="3329" width="42" bestFit="1" customWidth="1"/>
    <col min="3330" max="3332" width="12.6640625" customWidth="1"/>
    <col min="3585" max="3585" width="42" bestFit="1" customWidth="1"/>
    <col min="3586" max="3588" width="12.6640625" customWidth="1"/>
    <col min="3841" max="3841" width="42" bestFit="1" customWidth="1"/>
    <col min="3842" max="3844" width="12.6640625" customWidth="1"/>
    <col min="4097" max="4097" width="42" bestFit="1" customWidth="1"/>
    <col min="4098" max="4100" width="12.6640625" customWidth="1"/>
    <col min="4353" max="4353" width="42" bestFit="1" customWidth="1"/>
    <col min="4354" max="4356" width="12.6640625" customWidth="1"/>
    <col min="4609" max="4609" width="42" bestFit="1" customWidth="1"/>
    <col min="4610" max="4612" width="12.6640625" customWidth="1"/>
    <col min="4865" max="4865" width="42" bestFit="1" customWidth="1"/>
    <col min="4866" max="4868" width="12.6640625" customWidth="1"/>
    <col min="5121" max="5121" width="42" bestFit="1" customWidth="1"/>
    <col min="5122" max="5124" width="12.6640625" customWidth="1"/>
    <col min="5377" max="5377" width="42" bestFit="1" customWidth="1"/>
    <col min="5378" max="5380" width="12.6640625" customWidth="1"/>
    <col min="5633" max="5633" width="42" bestFit="1" customWidth="1"/>
    <col min="5634" max="5636" width="12.6640625" customWidth="1"/>
    <col min="5889" max="5889" width="42" bestFit="1" customWidth="1"/>
    <col min="5890" max="5892" width="12.6640625" customWidth="1"/>
    <col min="6145" max="6145" width="42" bestFit="1" customWidth="1"/>
    <col min="6146" max="6148" width="12.6640625" customWidth="1"/>
    <col min="6401" max="6401" width="42" bestFit="1" customWidth="1"/>
    <col min="6402" max="6404" width="12.6640625" customWidth="1"/>
    <col min="6657" max="6657" width="42" bestFit="1" customWidth="1"/>
    <col min="6658" max="6660" width="12.6640625" customWidth="1"/>
    <col min="6913" max="6913" width="42" bestFit="1" customWidth="1"/>
    <col min="6914" max="6916" width="12.6640625" customWidth="1"/>
    <col min="7169" max="7169" width="42" bestFit="1" customWidth="1"/>
    <col min="7170" max="7172" width="12.6640625" customWidth="1"/>
    <col min="7425" max="7425" width="42" bestFit="1" customWidth="1"/>
    <col min="7426" max="7428" width="12.6640625" customWidth="1"/>
    <col min="7681" max="7681" width="42" bestFit="1" customWidth="1"/>
    <col min="7682" max="7684" width="12.6640625" customWidth="1"/>
    <col min="7937" max="7937" width="42" bestFit="1" customWidth="1"/>
    <col min="7938" max="7940" width="12.6640625" customWidth="1"/>
    <col min="8193" max="8193" width="42" bestFit="1" customWidth="1"/>
    <col min="8194" max="8196" width="12.6640625" customWidth="1"/>
    <col min="8449" max="8449" width="42" bestFit="1" customWidth="1"/>
    <col min="8450" max="8452" width="12.6640625" customWidth="1"/>
    <col min="8705" max="8705" width="42" bestFit="1" customWidth="1"/>
    <col min="8706" max="8708" width="12.6640625" customWidth="1"/>
    <col min="8961" max="8961" width="42" bestFit="1" customWidth="1"/>
    <col min="8962" max="8964" width="12.6640625" customWidth="1"/>
    <col min="9217" max="9217" width="42" bestFit="1" customWidth="1"/>
    <col min="9218" max="9220" width="12.6640625" customWidth="1"/>
    <col min="9473" max="9473" width="42" bestFit="1" customWidth="1"/>
    <col min="9474" max="9476" width="12.6640625" customWidth="1"/>
    <col min="9729" max="9729" width="42" bestFit="1" customWidth="1"/>
    <col min="9730" max="9732" width="12.6640625" customWidth="1"/>
    <col min="9985" max="9985" width="42" bestFit="1" customWidth="1"/>
    <col min="9986" max="9988" width="12.6640625" customWidth="1"/>
    <col min="10241" max="10241" width="42" bestFit="1" customWidth="1"/>
    <col min="10242" max="10244" width="12.6640625" customWidth="1"/>
    <col min="10497" max="10497" width="42" bestFit="1" customWidth="1"/>
    <col min="10498" max="10500" width="12.6640625" customWidth="1"/>
    <col min="10753" max="10753" width="42" bestFit="1" customWidth="1"/>
    <col min="10754" max="10756" width="12.6640625" customWidth="1"/>
    <col min="11009" max="11009" width="42" bestFit="1" customWidth="1"/>
    <col min="11010" max="11012" width="12.6640625" customWidth="1"/>
    <col min="11265" max="11265" width="42" bestFit="1" customWidth="1"/>
    <col min="11266" max="11268" width="12.6640625" customWidth="1"/>
    <col min="11521" max="11521" width="42" bestFit="1" customWidth="1"/>
    <col min="11522" max="11524" width="12.6640625" customWidth="1"/>
    <col min="11777" max="11777" width="42" bestFit="1" customWidth="1"/>
    <col min="11778" max="11780" width="12.6640625" customWidth="1"/>
    <col min="12033" max="12033" width="42" bestFit="1" customWidth="1"/>
    <col min="12034" max="12036" width="12.6640625" customWidth="1"/>
    <col min="12289" max="12289" width="42" bestFit="1" customWidth="1"/>
    <col min="12290" max="12292" width="12.6640625" customWidth="1"/>
    <col min="12545" max="12545" width="42" bestFit="1" customWidth="1"/>
    <col min="12546" max="12548" width="12.6640625" customWidth="1"/>
    <col min="12801" max="12801" width="42" bestFit="1" customWidth="1"/>
    <col min="12802" max="12804" width="12.6640625" customWidth="1"/>
    <col min="13057" max="13057" width="42" bestFit="1" customWidth="1"/>
    <col min="13058" max="13060" width="12.6640625" customWidth="1"/>
    <col min="13313" max="13313" width="42" bestFit="1" customWidth="1"/>
    <col min="13314" max="13316" width="12.6640625" customWidth="1"/>
    <col min="13569" max="13569" width="42" bestFit="1" customWidth="1"/>
    <col min="13570" max="13572" width="12.6640625" customWidth="1"/>
    <col min="13825" max="13825" width="42" bestFit="1" customWidth="1"/>
    <col min="13826" max="13828" width="12.6640625" customWidth="1"/>
    <col min="14081" max="14081" width="42" bestFit="1" customWidth="1"/>
    <col min="14082" max="14084" width="12.6640625" customWidth="1"/>
    <col min="14337" max="14337" width="42" bestFit="1" customWidth="1"/>
    <col min="14338" max="14340" width="12.6640625" customWidth="1"/>
    <col min="14593" max="14593" width="42" bestFit="1" customWidth="1"/>
    <col min="14594" max="14596" width="12.6640625" customWidth="1"/>
    <col min="14849" max="14849" width="42" bestFit="1" customWidth="1"/>
    <col min="14850" max="14852" width="12.6640625" customWidth="1"/>
    <col min="15105" max="15105" width="42" bestFit="1" customWidth="1"/>
    <col min="15106" max="15108" width="12.6640625" customWidth="1"/>
    <col min="15361" max="15361" width="42" bestFit="1" customWidth="1"/>
    <col min="15362" max="15364" width="12.6640625" customWidth="1"/>
    <col min="15617" max="15617" width="42" bestFit="1" customWidth="1"/>
    <col min="15618" max="15620" width="12.6640625" customWidth="1"/>
    <col min="15873" max="15873" width="42" bestFit="1" customWidth="1"/>
    <col min="15874" max="15876" width="12.6640625" customWidth="1"/>
    <col min="16129" max="16129" width="42" bestFit="1" customWidth="1"/>
    <col min="16130" max="16132" width="12.6640625" customWidth="1"/>
  </cols>
  <sheetData>
    <row r="1" spans="1:7" s="6" customFormat="1" ht="55.2" customHeight="1">
      <c r="A1" s="11" t="s">
        <v>536</v>
      </c>
      <c r="B1" s="11"/>
      <c r="C1" s="11"/>
      <c r="D1" s="11"/>
      <c r="E1" s="11"/>
      <c r="F1" s="158"/>
      <c r="G1" s="158"/>
    </row>
    <row r="2" spans="1:7" ht="15" thickBot="1"/>
    <row r="3" spans="1:7" s="6" customFormat="1" ht="19.95" customHeight="1" thickBot="1">
      <c r="A3" s="160"/>
      <c r="B3" s="564" t="s">
        <v>537</v>
      </c>
      <c r="C3" s="564" t="s">
        <v>538</v>
      </c>
      <c r="D3" s="564" t="s">
        <v>254</v>
      </c>
    </row>
    <row r="4" spans="1:7" s="161" customFormat="1" ht="19.95" customHeight="1">
      <c r="A4" s="571" t="s">
        <v>539</v>
      </c>
      <c r="B4" s="981">
        <v>125</v>
      </c>
      <c r="C4" s="982">
        <v>30</v>
      </c>
      <c r="D4" s="241">
        <f>+B4+C4</f>
        <v>155</v>
      </c>
    </row>
    <row r="5" spans="1:7" s="161" customFormat="1" ht="19.95" customHeight="1">
      <c r="A5" s="572" t="s">
        <v>540</v>
      </c>
      <c r="B5" s="983">
        <v>18</v>
      </c>
      <c r="C5" s="984">
        <v>12</v>
      </c>
      <c r="D5" s="242">
        <f>+B5+C5</f>
        <v>30</v>
      </c>
    </row>
    <row r="6" spans="1:7" s="161" customFormat="1" ht="19.95" customHeight="1">
      <c r="A6" s="572" t="s">
        <v>541</v>
      </c>
      <c r="B6" s="983">
        <v>2</v>
      </c>
      <c r="C6" s="984">
        <v>6</v>
      </c>
      <c r="D6" s="242">
        <f>+B6+C6</f>
        <v>8</v>
      </c>
    </row>
    <row r="7" spans="1:7" s="161" customFormat="1" ht="19.95" customHeight="1" thickBot="1">
      <c r="A7" s="573" t="s">
        <v>542</v>
      </c>
      <c r="B7" s="985">
        <v>1</v>
      </c>
      <c r="C7" s="986">
        <v>0</v>
      </c>
      <c r="D7" s="243">
        <f>+B7+C7</f>
        <v>1</v>
      </c>
    </row>
    <row r="8" spans="1:7" s="6" customFormat="1" ht="19.95" customHeight="1" thickBot="1">
      <c r="A8" s="565" t="s">
        <v>254</v>
      </c>
      <c r="B8" s="566">
        <f>SUM(B4:B7)</f>
        <v>146</v>
      </c>
      <c r="C8" s="567">
        <f>SUM(C4:C7)</f>
        <v>48</v>
      </c>
      <c r="D8" s="566">
        <f>SUM(D4:D7)</f>
        <v>194</v>
      </c>
    </row>
    <row r="9" spans="1:7" ht="19.95" customHeight="1"/>
  </sheetData>
  <printOptions horizontalCentered="1"/>
  <pageMargins left="0" right="0" top="0.35433070866141736" bottom="0.31496062992125984" header="0" footer="0.19685039370078741"/>
  <pageSetup paperSize="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2" zoomScaleNormal="100" workbookViewId="0">
      <selection activeCell="E32" sqref="E32"/>
    </sheetView>
  </sheetViews>
  <sheetFormatPr baseColWidth="10" defaultRowHeight="14.4"/>
  <cols>
    <col min="1" max="1" width="22.6640625" customWidth="1"/>
    <col min="2" max="2" width="66.33203125" customWidth="1"/>
    <col min="3" max="3" width="11.5546875" style="167" customWidth="1"/>
    <col min="257" max="257" width="22.6640625" customWidth="1"/>
    <col min="258" max="258" width="66.33203125" customWidth="1"/>
    <col min="259" max="259" width="11.5546875" customWidth="1"/>
    <col min="513" max="513" width="22.6640625" customWidth="1"/>
    <col min="514" max="514" width="66.33203125" customWidth="1"/>
    <col min="515" max="515" width="11.5546875" customWidth="1"/>
    <col min="769" max="769" width="22.6640625" customWidth="1"/>
    <col min="770" max="770" width="66.33203125" customWidth="1"/>
    <col min="771" max="771" width="11.5546875" customWidth="1"/>
    <col min="1025" max="1025" width="22.6640625" customWidth="1"/>
    <col min="1026" max="1026" width="66.33203125" customWidth="1"/>
    <col min="1027" max="1027" width="11.5546875" customWidth="1"/>
    <col min="1281" max="1281" width="22.6640625" customWidth="1"/>
    <col min="1282" max="1282" width="66.33203125" customWidth="1"/>
    <col min="1283" max="1283" width="11.5546875" customWidth="1"/>
    <col min="1537" max="1537" width="22.6640625" customWidth="1"/>
    <col min="1538" max="1538" width="66.33203125" customWidth="1"/>
    <col min="1539" max="1539" width="11.5546875" customWidth="1"/>
    <col min="1793" max="1793" width="22.6640625" customWidth="1"/>
    <col min="1794" max="1794" width="66.33203125" customWidth="1"/>
    <col min="1795" max="1795" width="11.5546875" customWidth="1"/>
    <col min="2049" max="2049" width="22.6640625" customWidth="1"/>
    <col min="2050" max="2050" width="66.33203125" customWidth="1"/>
    <col min="2051" max="2051" width="11.5546875" customWidth="1"/>
    <col min="2305" max="2305" width="22.6640625" customWidth="1"/>
    <col min="2306" max="2306" width="66.33203125" customWidth="1"/>
    <col min="2307" max="2307" width="11.5546875" customWidth="1"/>
    <col min="2561" max="2561" width="22.6640625" customWidth="1"/>
    <col min="2562" max="2562" width="66.33203125" customWidth="1"/>
    <col min="2563" max="2563" width="11.5546875" customWidth="1"/>
    <col min="2817" max="2817" width="22.6640625" customWidth="1"/>
    <col min="2818" max="2818" width="66.33203125" customWidth="1"/>
    <col min="2819" max="2819" width="11.5546875" customWidth="1"/>
    <col min="3073" max="3073" width="22.6640625" customWidth="1"/>
    <col min="3074" max="3074" width="66.33203125" customWidth="1"/>
    <col min="3075" max="3075" width="11.5546875" customWidth="1"/>
    <col min="3329" max="3329" width="22.6640625" customWidth="1"/>
    <col min="3330" max="3330" width="66.33203125" customWidth="1"/>
    <col min="3331" max="3331" width="11.5546875" customWidth="1"/>
    <col min="3585" max="3585" width="22.6640625" customWidth="1"/>
    <col min="3586" max="3586" width="66.33203125" customWidth="1"/>
    <col min="3587" max="3587" width="11.5546875" customWidth="1"/>
    <col min="3841" max="3841" width="22.6640625" customWidth="1"/>
    <col min="3842" max="3842" width="66.33203125" customWidth="1"/>
    <col min="3843" max="3843" width="11.5546875" customWidth="1"/>
    <col min="4097" max="4097" width="22.6640625" customWidth="1"/>
    <col min="4098" max="4098" width="66.33203125" customWidth="1"/>
    <col min="4099" max="4099" width="11.5546875" customWidth="1"/>
    <col min="4353" max="4353" width="22.6640625" customWidth="1"/>
    <col min="4354" max="4354" width="66.33203125" customWidth="1"/>
    <col min="4355" max="4355" width="11.5546875" customWidth="1"/>
    <col min="4609" max="4609" width="22.6640625" customWidth="1"/>
    <col min="4610" max="4610" width="66.33203125" customWidth="1"/>
    <col min="4611" max="4611" width="11.5546875" customWidth="1"/>
    <col min="4865" max="4865" width="22.6640625" customWidth="1"/>
    <col min="4866" max="4866" width="66.33203125" customWidth="1"/>
    <col min="4867" max="4867" width="11.5546875" customWidth="1"/>
    <col min="5121" max="5121" width="22.6640625" customWidth="1"/>
    <col min="5122" max="5122" width="66.33203125" customWidth="1"/>
    <col min="5123" max="5123" width="11.5546875" customWidth="1"/>
    <col min="5377" max="5377" width="22.6640625" customWidth="1"/>
    <col min="5378" max="5378" width="66.33203125" customWidth="1"/>
    <col min="5379" max="5379" width="11.5546875" customWidth="1"/>
    <col min="5633" max="5633" width="22.6640625" customWidth="1"/>
    <col min="5634" max="5634" width="66.33203125" customWidth="1"/>
    <col min="5635" max="5635" width="11.5546875" customWidth="1"/>
    <col min="5889" max="5889" width="22.6640625" customWidth="1"/>
    <col min="5890" max="5890" width="66.33203125" customWidth="1"/>
    <col min="5891" max="5891" width="11.5546875" customWidth="1"/>
    <col min="6145" max="6145" width="22.6640625" customWidth="1"/>
    <col min="6146" max="6146" width="66.33203125" customWidth="1"/>
    <col min="6147" max="6147" width="11.5546875" customWidth="1"/>
    <col min="6401" max="6401" width="22.6640625" customWidth="1"/>
    <col min="6402" max="6402" width="66.33203125" customWidth="1"/>
    <col min="6403" max="6403" width="11.5546875" customWidth="1"/>
    <col min="6657" max="6657" width="22.6640625" customWidth="1"/>
    <col min="6658" max="6658" width="66.33203125" customWidth="1"/>
    <col min="6659" max="6659" width="11.5546875" customWidth="1"/>
    <col min="6913" max="6913" width="22.6640625" customWidth="1"/>
    <col min="6914" max="6914" width="66.33203125" customWidth="1"/>
    <col min="6915" max="6915" width="11.5546875" customWidth="1"/>
    <col min="7169" max="7169" width="22.6640625" customWidth="1"/>
    <col min="7170" max="7170" width="66.33203125" customWidth="1"/>
    <col min="7171" max="7171" width="11.5546875" customWidth="1"/>
    <col min="7425" max="7425" width="22.6640625" customWidth="1"/>
    <col min="7426" max="7426" width="66.33203125" customWidth="1"/>
    <col min="7427" max="7427" width="11.5546875" customWidth="1"/>
    <col min="7681" max="7681" width="22.6640625" customWidth="1"/>
    <col min="7682" max="7682" width="66.33203125" customWidth="1"/>
    <col min="7683" max="7683" width="11.5546875" customWidth="1"/>
    <col min="7937" max="7937" width="22.6640625" customWidth="1"/>
    <col min="7938" max="7938" width="66.33203125" customWidth="1"/>
    <col min="7939" max="7939" width="11.5546875" customWidth="1"/>
    <col min="8193" max="8193" width="22.6640625" customWidth="1"/>
    <col min="8194" max="8194" width="66.33203125" customWidth="1"/>
    <col min="8195" max="8195" width="11.5546875" customWidth="1"/>
    <col min="8449" max="8449" width="22.6640625" customWidth="1"/>
    <col min="8450" max="8450" width="66.33203125" customWidth="1"/>
    <col min="8451" max="8451" width="11.5546875" customWidth="1"/>
    <col min="8705" max="8705" width="22.6640625" customWidth="1"/>
    <col min="8706" max="8706" width="66.33203125" customWidth="1"/>
    <col min="8707" max="8707" width="11.5546875" customWidth="1"/>
    <col min="8961" max="8961" width="22.6640625" customWidth="1"/>
    <col min="8962" max="8962" width="66.33203125" customWidth="1"/>
    <col min="8963" max="8963" width="11.5546875" customWidth="1"/>
    <col min="9217" max="9217" width="22.6640625" customWidth="1"/>
    <col min="9218" max="9218" width="66.33203125" customWidth="1"/>
    <col min="9219" max="9219" width="11.5546875" customWidth="1"/>
    <col min="9473" max="9473" width="22.6640625" customWidth="1"/>
    <col min="9474" max="9474" width="66.33203125" customWidth="1"/>
    <col min="9475" max="9475" width="11.5546875" customWidth="1"/>
    <col min="9729" max="9729" width="22.6640625" customWidth="1"/>
    <col min="9730" max="9730" width="66.33203125" customWidth="1"/>
    <col min="9731" max="9731" width="11.5546875" customWidth="1"/>
    <col min="9985" max="9985" width="22.6640625" customWidth="1"/>
    <col min="9986" max="9986" width="66.33203125" customWidth="1"/>
    <col min="9987" max="9987" width="11.5546875" customWidth="1"/>
    <col min="10241" max="10241" width="22.6640625" customWidth="1"/>
    <col min="10242" max="10242" width="66.33203125" customWidth="1"/>
    <col min="10243" max="10243" width="11.5546875" customWidth="1"/>
    <col min="10497" max="10497" width="22.6640625" customWidth="1"/>
    <col min="10498" max="10498" width="66.33203125" customWidth="1"/>
    <col min="10499" max="10499" width="11.5546875" customWidth="1"/>
    <col min="10753" max="10753" width="22.6640625" customWidth="1"/>
    <col min="10754" max="10754" width="66.33203125" customWidth="1"/>
    <col min="10755" max="10755" width="11.5546875" customWidth="1"/>
    <col min="11009" max="11009" width="22.6640625" customWidth="1"/>
    <col min="11010" max="11010" width="66.33203125" customWidth="1"/>
    <col min="11011" max="11011" width="11.5546875" customWidth="1"/>
    <col min="11265" max="11265" width="22.6640625" customWidth="1"/>
    <col min="11266" max="11266" width="66.33203125" customWidth="1"/>
    <col min="11267" max="11267" width="11.5546875" customWidth="1"/>
    <col min="11521" max="11521" width="22.6640625" customWidth="1"/>
    <col min="11522" max="11522" width="66.33203125" customWidth="1"/>
    <col min="11523" max="11523" width="11.5546875" customWidth="1"/>
    <col min="11777" max="11777" width="22.6640625" customWidth="1"/>
    <col min="11778" max="11778" width="66.33203125" customWidth="1"/>
    <col min="11779" max="11779" width="11.5546875" customWidth="1"/>
    <col min="12033" max="12033" width="22.6640625" customWidth="1"/>
    <col min="12034" max="12034" width="66.33203125" customWidth="1"/>
    <col min="12035" max="12035" width="11.5546875" customWidth="1"/>
    <col min="12289" max="12289" width="22.6640625" customWidth="1"/>
    <col min="12290" max="12290" width="66.33203125" customWidth="1"/>
    <col min="12291" max="12291" width="11.5546875" customWidth="1"/>
    <col min="12545" max="12545" width="22.6640625" customWidth="1"/>
    <col min="12546" max="12546" width="66.33203125" customWidth="1"/>
    <col min="12547" max="12547" width="11.5546875" customWidth="1"/>
    <col min="12801" max="12801" width="22.6640625" customWidth="1"/>
    <col min="12802" max="12802" width="66.33203125" customWidth="1"/>
    <col min="12803" max="12803" width="11.5546875" customWidth="1"/>
    <col min="13057" max="13057" width="22.6640625" customWidth="1"/>
    <col min="13058" max="13058" width="66.33203125" customWidth="1"/>
    <col min="13059" max="13059" width="11.5546875" customWidth="1"/>
    <col min="13313" max="13313" width="22.6640625" customWidth="1"/>
    <col min="13314" max="13314" width="66.33203125" customWidth="1"/>
    <col min="13315" max="13315" width="11.5546875" customWidth="1"/>
    <col min="13569" max="13569" width="22.6640625" customWidth="1"/>
    <col min="13570" max="13570" width="66.33203125" customWidth="1"/>
    <col min="13571" max="13571" width="11.5546875" customWidth="1"/>
    <col min="13825" max="13825" width="22.6640625" customWidth="1"/>
    <col min="13826" max="13826" width="66.33203125" customWidth="1"/>
    <col min="13827" max="13827" width="11.5546875" customWidth="1"/>
    <col min="14081" max="14081" width="22.6640625" customWidth="1"/>
    <col min="14082" max="14082" width="66.33203125" customWidth="1"/>
    <col min="14083" max="14083" width="11.5546875" customWidth="1"/>
    <col min="14337" max="14337" width="22.6640625" customWidth="1"/>
    <col min="14338" max="14338" width="66.33203125" customWidth="1"/>
    <col min="14339" max="14339" width="11.5546875" customWidth="1"/>
    <col min="14593" max="14593" width="22.6640625" customWidth="1"/>
    <col min="14594" max="14594" width="66.33203125" customWidth="1"/>
    <col min="14595" max="14595" width="11.5546875" customWidth="1"/>
    <col min="14849" max="14849" width="22.6640625" customWidth="1"/>
    <col min="14850" max="14850" width="66.33203125" customWidth="1"/>
    <col min="14851" max="14851" width="11.5546875" customWidth="1"/>
    <col min="15105" max="15105" width="22.6640625" customWidth="1"/>
    <col min="15106" max="15106" width="66.33203125" customWidth="1"/>
    <col min="15107" max="15107" width="11.5546875" customWidth="1"/>
    <col min="15361" max="15361" width="22.6640625" customWidth="1"/>
    <col min="15362" max="15362" width="66.33203125" customWidth="1"/>
    <col min="15363" max="15363" width="11.5546875" customWidth="1"/>
    <col min="15617" max="15617" width="22.6640625" customWidth="1"/>
    <col min="15618" max="15618" width="66.33203125" customWidth="1"/>
    <col min="15619" max="15619" width="11.5546875" customWidth="1"/>
    <col min="15873" max="15873" width="22.6640625" customWidth="1"/>
    <col min="15874" max="15874" width="66.33203125" customWidth="1"/>
    <col min="15875" max="15875" width="11.5546875" customWidth="1"/>
    <col min="16129" max="16129" width="22.6640625" customWidth="1"/>
    <col min="16130" max="16130" width="66.33203125" customWidth="1"/>
    <col min="16131" max="16131" width="11.5546875" customWidth="1"/>
  </cols>
  <sheetData>
    <row r="1" spans="1:8" s="6" customFormat="1" ht="55.2" customHeight="1">
      <c r="A1" s="11" t="s">
        <v>543</v>
      </c>
      <c r="B1" s="11"/>
      <c r="C1" s="11"/>
      <c r="D1" s="158"/>
      <c r="E1" s="158"/>
      <c r="F1" s="158"/>
      <c r="G1" s="158"/>
      <c r="H1" s="158"/>
    </row>
    <row r="2" spans="1:8" s="6" customFormat="1" ht="15.9" customHeight="1">
      <c r="A2" s="151"/>
      <c r="B2" s="151"/>
      <c r="C2" s="151"/>
      <c r="D2" s="158"/>
      <c r="E2" s="158"/>
      <c r="F2" s="158"/>
      <c r="G2" s="158"/>
      <c r="H2" s="158"/>
    </row>
    <row r="3" spans="1:8">
      <c r="A3" s="183" t="s">
        <v>544</v>
      </c>
      <c r="B3" s="183" t="s">
        <v>545</v>
      </c>
      <c r="C3" s="184" t="s">
        <v>546</v>
      </c>
    </row>
    <row r="4" spans="1:8" s="164" customFormat="1" ht="40.200000000000003" customHeight="1">
      <c r="A4" s="162" t="s">
        <v>547</v>
      </c>
      <c r="B4" s="162" t="s">
        <v>548</v>
      </c>
      <c r="C4" s="163">
        <v>36341</v>
      </c>
    </row>
    <row r="5" spans="1:8" s="164" customFormat="1" ht="45" customHeight="1">
      <c r="A5" s="165" t="s">
        <v>549</v>
      </c>
      <c r="B5" s="162" t="s">
        <v>550</v>
      </c>
      <c r="C5" s="166">
        <v>38737</v>
      </c>
    </row>
    <row r="6" spans="1:8" s="164" customFormat="1" ht="45" customHeight="1">
      <c r="A6" s="165" t="s">
        <v>551</v>
      </c>
      <c r="B6" s="162" t="s">
        <v>552</v>
      </c>
      <c r="C6" s="166">
        <v>38883</v>
      </c>
    </row>
    <row r="7" spans="1:8" s="164" customFormat="1" ht="40.200000000000003" customHeight="1">
      <c r="A7" s="162" t="s">
        <v>553</v>
      </c>
      <c r="B7" s="162" t="s">
        <v>554</v>
      </c>
      <c r="C7" s="163">
        <v>39010</v>
      </c>
    </row>
    <row r="8" spans="1:8" s="164" customFormat="1" ht="40.200000000000003" customHeight="1">
      <c r="A8" s="165" t="s">
        <v>553</v>
      </c>
      <c r="B8" s="162" t="s">
        <v>555</v>
      </c>
      <c r="C8" s="166">
        <v>39127</v>
      </c>
    </row>
    <row r="9" spans="1:8" s="164" customFormat="1" ht="40.200000000000003" customHeight="1">
      <c r="A9" s="165" t="s">
        <v>556</v>
      </c>
      <c r="B9" s="162" t="s">
        <v>557</v>
      </c>
      <c r="C9" s="166">
        <v>39128</v>
      </c>
    </row>
    <row r="10" spans="1:8" s="164" customFormat="1" ht="48" customHeight="1">
      <c r="A10" s="162" t="s">
        <v>558</v>
      </c>
      <c r="B10" s="162" t="s">
        <v>559</v>
      </c>
      <c r="C10" s="163">
        <v>39164</v>
      </c>
    </row>
    <row r="11" spans="1:8" s="164" customFormat="1" ht="40.200000000000003" customHeight="1">
      <c r="A11" s="162" t="s">
        <v>560</v>
      </c>
      <c r="B11" s="162" t="s">
        <v>561</v>
      </c>
      <c r="C11" s="163">
        <v>39232</v>
      </c>
    </row>
    <row r="12" spans="1:8" s="164" customFormat="1" ht="48" customHeight="1">
      <c r="A12" s="165" t="s">
        <v>558</v>
      </c>
      <c r="B12" s="162" t="s">
        <v>562</v>
      </c>
      <c r="C12" s="166">
        <v>40308</v>
      </c>
    </row>
    <row r="13" spans="1:8" s="164" customFormat="1" ht="40.200000000000003" customHeight="1">
      <c r="A13" s="162" t="s">
        <v>563</v>
      </c>
      <c r="B13" s="162" t="s">
        <v>564</v>
      </c>
      <c r="C13" s="163">
        <v>40337</v>
      </c>
    </row>
    <row r="14" spans="1:8" s="164" customFormat="1" ht="40.200000000000003" customHeight="1">
      <c r="A14" s="165" t="s">
        <v>565</v>
      </c>
      <c r="B14" s="162" t="s">
        <v>566</v>
      </c>
      <c r="C14" s="166">
        <v>40637</v>
      </c>
    </row>
    <row r="15" spans="1:8" s="164" customFormat="1" ht="45" customHeight="1">
      <c r="A15" s="165" t="s">
        <v>551</v>
      </c>
      <c r="B15" s="162" t="s">
        <v>567</v>
      </c>
      <c r="C15" s="166">
        <v>40688</v>
      </c>
    </row>
    <row r="16" spans="1:8" s="164" customFormat="1" ht="45" customHeight="1">
      <c r="A16" s="162" t="s">
        <v>551</v>
      </c>
      <c r="B16" s="162" t="s">
        <v>568</v>
      </c>
      <c r="C16" s="163">
        <v>40688</v>
      </c>
    </row>
    <row r="17" spans="1:3" s="164" customFormat="1" ht="45" customHeight="1">
      <c r="A17" s="165" t="s">
        <v>569</v>
      </c>
      <c r="B17" s="162" t="s">
        <v>570</v>
      </c>
      <c r="C17" s="166">
        <v>40695</v>
      </c>
    </row>
    <row r="18" spans="1:3" s="164" customFormat="1" ht="40.200000000000003" customHeight="1">
      <c r="A18" s="162" t="s">
        <v>571</v>
      </c>
      <c r="B18" s="162" t="s">
        <v>572</v>
      </c>
      <c r="C18" s="163">
        <v>41032</v>
      </c>
    </row>
    <row r="19" spans="1:3" s="164" customFormat="1" ht="40.200000000000003" customHeight="1">
      <c r="A19" s="162" t="s">
        <v>573</v>
      </c>
      <c r="B19" s="162" t="s">
        <v>574</v>
      </c>
      <c r="C19" s="163">
        <v>41207</v>
      </c>
    </row>
    <row r="20" spans="1:3" s="164" customFormat="1" ht="40.200000000000003" customHeight="1">
      <c r="A20" s="165" t="s">
        <v>553</v>
      </c>
      <c r="B20" s="162" t="s">
        <v>575</v>
      </c>
      <c r="C20" s="166">
        <v>41339</v>
      </c>
    </row>
    <row r="21" spans="1:3" s="164" customFormat="1" ht="30" customHeight="1">
      <c r="A21" s="162" t="s">
        <v>576</v>
      </c>
      <c r="B21" s="162" t="s">
        <v>577</v>
      </c>
      <c r="C21" s="163">
        <v>41485</v>
      </c>
    </row>
    <row r="22" spans="1:3" s="164" customFormat="1" ht="30" customHeight="1">
      <c r="A22" s="165" t="s">
        <v>578</v>
      </c>
      <c r="B22" s="162" t="s">
        <v>579</v>
      </c>
      <c r="C22" s="166">
        <v>41576</v>
      </c>
    </row>
    <row r="23" spans="1:3" s="164" customFormat="1" ht="40.200000000000003" customHeight="1">
      <c r="A23" s="165" t="s">
        <v>580</v>
      </c>
      <c r="B23" s="162" t="s">
        <v>581</v>
      </c>
      <c r="C23" s="166">
        <v>41619</v>
      </c>
    </row>
    <row r="24" spans="1:3" s="164" customFormat="1" ht="30" customHeight="1">
      <c r="A24" s="165" t="s">
        <v>582</v>
      </c>
      <c r="B24" s="162" t="s">
        <v>583</v>
      </c>
      <c r="C24" s="166">
        <v>41718</v>
      </c>
    </row>
    <row r="25" spans="1:3" s="164" customFormat="1" ht="30" customHeight="1">
      <c r="A25" s="162" t="s">
        <v>584</v>
      </c>
      <c r="B25" s="162" t="s">
        <v>583</v>
      </c>
      <c r="C25" s="163">
        <v>41719</v>
      </c>
    </row>
    <row r="26" spans="1:3" s="164" customFormat="1" ht="30" customHeight="1">
      <c r="A26" s="162" t="s">
        <v>585</v>
      </c>
      <c r="B26" s="162" t="s">
        <v>586</v>
      </c>
      <c r="C26" s="163">
        <v>42066</v>
      </c>
    </row>
    <row r="27" spans="1:3" s="164" customFormat="1" ht="30" customHeight="1">
      <c r="A27" s="340" t="s">
        <v>587</v>
      </c>
      <c r="B27" s="340" t="s">
        <v>583</v>
      </c>
      <c r="C27" s="341">
        <v>42429</v>
      </c>
    </row>
    <row r="28" spans="1:3" s="164" customFormat="1" ht="30" customHeight="1">
      <c r="A28" s="340" t="s">
        <v>558</v>
      </c>
      <c r="B28" s="340" t="s">
        <v>588</v>
      </c>
      <c r="C28" s="341">
        <v>44119</v>
      </c>
    </row>
    <row r="29" spans="1:3" ht="15" customHeight="1"/>
    <row r="30" spans="1:3" ht="15" customHeight="1"/>
    <row r="31" spans="1:3" ht="15" customHeight="1"/>
    <row r="32" spans="1:3" ht="15" customHeight="1"/>
    <row r="33" ht="15" customHeight="1"/>
    <row r="34" ht="15" customHeight="1"/>
    <row r="35" ht="15" customHeight="1"/>
    <row r="36" ht="15" customHeight="1"/>
    <row r="37" ht="15" customHeight="1"/>
  </sheetData>
  <printOptions horizontalCentered="1"/>
  <pageMargins left="0" right="0" top="0.35433070866141736" bottom="0.31496062992125984" header="0"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19" zoomScaleNormal="100" workbookViewId="0">
      <selection activeCell="C6" sqref="C6"/>
    </sheetView>
  </sheetViews>
  <sheetFormatPr baseColWidth="10" defaultColWidth="11.5546875" defaultRowHeight="14.4"/>
  <cols>
    <col min="1" max="1" width="59.33203125" style="31" customWidth="1"/>
    <col min="2" max="3" width="8.6640625" style="31" customWidth="1"/>
    <col min="4" max="4" width="4.6640625" style="16" customWidth="1"/>
    <col min="5" max="6" width="10.6640625" style="349" customWidth="1"/>
    <col min="7" max="16384" width="11.5546875" style="31"/>
  </cols>
  <sheetData>
    <row r="1" spans="1:8" s="349" customFormat="1" ht="45" customHeight="1">
      <c r="A1" s="347" t="s">
        <v>61</v>
      </c>
      <c r="B1" s="347"/>
      <c r="C1" s="347"/>
      <c r="D1" s="347"/>
      <c r="E1" s="347"/>
      <c r="F1" s="347"/>
      <c r="G1" s="348"/>
      <c r="H1" s="348"/>
    </row>
    <row r="2" spans="1:8" s="28" customFormat="1" ht="15" customHeight="1">
      <c r="A2" s="26"/>
      <c r="B2" s="27"/>
      <c r="C2" s="27"/>
      <c r="E2" s="29"/>
      <c r="F2" s="30"/>
    </row>
    <row r="32" spans="1:6" s="16" customFormat="1">
      <c r="A32" s="902"/>
      <c r="D32" s="349"/>
      <c r="E32"/>
      <c r="F32"/>
    </row>
    <row r="33" spans="1:9" s="16" customFormat="1" ht="19.95" customHeight="1" thickBot="1">
      <c r="A33" s="807"/>
      <c r="E33"/>
      <c r="F33"/>
    </row>
    <row r="34" spans="1:9" s="16" customFormat="1" ht="19.95" customHeight="1" thickBot="1">
      <c r="A34" s="22" t="s">
        <v>62</v>
      </c>
      <c r="B34" s="900">
        <v>2019</v>
      </c>
      <c r="C34" s="900">
        <v>2020</v>
      </c>
      <c r="E34"/>
      <c r="F34"/>
    </row>
    <row r="35" spans="1:9" s="16" customFormat="1" ht="18" customHeight="1">
      <c r="A35" s="396" t="s">
        <v>63</v>
      </c>
      <c r="B35" s="744">
        <v>2</v>
      </c>
      <c r="C35" s="744">
        <v>2</v>
      </c>
      <c r="E35"/>
      <c r="F35"/>
    </row>
    <row r="36" spans="1:9" s="16" customFormat="1" ht="18" customHeight="1">
      <c r="A36" s="397" t="s">
        <v>64</v>
      </c>
      <c r="B36" s="745">
        <v>68</v>
      </c>
      <c r="C36" s="745">
        <v>70</v>
      </c>
      <c r="E36"/>
      <c r="F36"/>
    </row>
    <row r="37" spans="1:9" s="16" customFormat="1" ht="18" customHeight="1">
      <c r="A37" s="397" t="s">
        <v>65</v>
      </c>
      <c r="B37" s="745">
        <v>13</v>
      </c>
      <c r="C37" s="745">
        <v>12</v>
      </c>
      <c r="E37"/>
      <c r="F37"/>
    </row>
    <row r="38" spans="1:9" s="16" customFormat="1" ht="18" customHeight="1">
      <c r="A38" s="397" t="s">
        <v>66</v>
      </c>
      <c r="B38" s="745">
        <v>8</v>
      </c>
      <c r="C38" s="745">
        <v>8</v>
      </c>
      <c r="E38"/>
      <c r="F38"/>
    </row>
    <row r="39" spans="1:9" s="16" customFormat="1" ht="18" customHeight="1">
      <c r="A39" s="397" t="s">
        <v>67</v>
      </c>
      <c r="B39" s="745">
        <v>51</v>
      </c>
      <c r="C39" s="745">
        <v>54</v>
      </c>
      <c r="E39"/>
      <c r="F39"/>
    </row>
    <row r="40" spans="1:9" s="16" customFormat="1" ht="18" customHeight="1">
      <c r="A40" s="346" t="s">
        <v>68</v>
      </c>
      <c r="B40" s="746">
        <v>47</v>
      </c>
      <c r="C40" s="746">
        <v>49</v>
      </c>
      <c r="E40"/>
      <c r="F40"/>
    </row>
    <row r="41" spans="1:9" s="16" customFormat="1" ht="18" customHeight="1">
      <c r="A41" s="397" t="s">
        <v>69</v>
      </c>
      <c r="B41" s="745">
        <v>42</v>
      </c>
      <c r="C41" s="745">
        <v>43</v>
      </c>
      <c r="E41"/>
      <c r="F41"/>
    </row>
    <row r="42" spans="1:9" s="16" customFormat="1" ht="18" customHeight="1">
      <c r="A42" s="397" t="s">
        <v>70</v>
      </c>
      <c r="B42" s="745">
        <v>33</v>
      </c>
      <c r="C42" s="745">
        <v>36</v>
      </c>
      <c r="E42"/>
      <c r="F42"/>
    </row>
    <row r="43" spans="1:9" s="16" customFormat="1" ht="18" customHeight="1">
      <c r="A43" s="346" t="s">
        <v>71</v>
      </c>
      <c r="B43" s="746">
        <v>30</v>
      </c>
      <c r="C43" s="746">
        <v>28</v>
      </c>
      <c r="E43"/>
      <c r="F43"/>
      <c r="H43" s="23"/>
      <c r="I43" s="23"/>
    </row>
    <row r="44" spans="1:9" s="16" customFormat="1" ht="18" customHeight="1" thickBot="1">
      <c r="A44" s="398" t="s">
        <v>72</v>
      </c>
      <c r="B44" s="747">
        <v>24</v>
      </c>
      <c r="C44" s="747">
        <v>24</v>
      </c>
      <c r="E44"/>
      <c r="F44"/>
    </row>
    <row r="45" spans="1:9" s="16" customFormat="1" ht="19.95" customHeight="1" thickBot="1">
      <c r="A45" s="24" t="s">
        <v>57</v>
      </c>
      <c r="B45" s="25">
        <f>SUM(B35:B44)</f>
        <v>318</v>
      </c>
      <c r="C45" s="25">
        <f>SUM(C35:C44)</f>
        <v>326</v>
      </c>
      <c r="E45"/>
      <c r="F45"/>
    </row>
    <row r="47" spans="1:9">
      <c r="A47" s="32"/>
    </row>
  </sheetData>
  <printOptions horizontalCentered="1"/>
  <pageMargins left="0" right="0" top="0.35433070866141736" bottom="0.31496062992125984" header="0" footer="0.19685039370078741"/>
  <pageSetup paperSize="9" orientation="landscape"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workbookViewId="0">
      <selection activeCell="E32" sqref="E32"/>
    </sheetView>
  </sheetViews>
  <sheetFormatPr baseColWidth="10" defaultRowHeight="14.4"/>
  <cols>
    <col min="1" max="1" width="38.33203125" customWidth="1"/>
    <col min="2" max="2" width="11.6640625" customWidth="1"/>
    <col min="3" max="3" width="11.88671875" customWidth="1"/>
    <col min="4" max="4" width="11.33203125" customWidth="1"/>
    <col min="256" max="256" width="9.88671875" customWidth="1"/>
    <col min="257" max="257" width="46.109375" bestFit="1" customWidth="1"/>
    <col min="258" max="260" width="12.6640625" customWidth="1"/>
    <col min="512" max="512" width="9.88671875" customWidth="1"/>
    <col min="513" max="513" width="46.109375" bestFit="1" customWidth="1"/>
    <col min="514" max="516" width="12.6640625" customWidth="1"/>
    <col min="768" max="768" width="9.88671875" customWidth="1"/>
    <col min="769" max="769" width="46.109375" bestFit="1" customWidth="1"/>
    <col min="770" max="772" width="12.6640625" customWidth="1"/>
    <col min="1024" max="1024" width="9.88671875" customWidth="1"/>
    <col min="1025" max="1025" width="46.109375" bestFit="1" customWidth="1"/>
    <col min="1026" max="1028" width="12.6640625" customWidth="1"/>
    <col min="1280" max="1280" width="9.88671875" customWidth="1"/>
    <col min="1281" max="1281" width="46.109375" bestFit="1" customWidth="1"/>
    <col min="1282" max="1284" width="12.6640625" customWidth="1"/>
    <col min="1536" max="1536" width="9.88671875" customWidth="1"/>
    <col min="1537" max="1537" width="46.109375" bestFit="1" customWidth="1"/>
    <col min="1538" max="1540" width="12.6640625" customWidth="1"/>
    <col min="1792" max="1792" width="9.88671875" customWidth="1"/>
    <col min="1793" max="1793" width="46.109375" bestFit="1" customWidth="1"/>
    <col min="1794" max="1796" width="12.6640625" customWidth="1"/>
    <col min="2048" max="2048" width="9.88671875" customWidth="1"/>
    <col min="2049" max="2049" width="46.109375" bestFit="1" customWidth="1"/>
    <col min="2050" max="2052" width="12.6640625" customWidth="1"/>
    <col min="2304" max="2304" width="9.88671875" customWidth="1"/>
    <col min="2305" max="2305" width="46.109375" bestFit="1" customWidth="1"/>
    <col min="2306" max="2308" width="12.6640625" customWidth="1"/>
    <col min="2560" max="2560" width="9.88671875" customWidth="1"/>
    <col min="2561" max="2561" width="46.109375" bestFit="1" customWidth="1"/>
    <col min="2562" max="2564" width="12.6640625" customWidth="1"/>
    <col min="2816" max="2816" width="9.88671875" customWidth="1"/>
    <col min="2817" max="2817" width="46.109375" bestFit="1" customWidth="1"/>
    <col min="2818" max="2820" width="12.6640625" customWidth="1"/>
    <col min="3072" max="3072" width="9.88671875" customWidth="1"/>
    <col min="3073" max="3073" width="46.109375" bestFit="1" customWidth="1"/>
    <col min="3074" max="3076" width="12.6640625" customWidth="1"/>
    <col min="3328" max="3328" width="9.88671875" customWidth="1"/>
    <col min="3329" max="3329" width="46.109375" bestFit="1" customWidth="1"/>
    <col min="3330" max="3332" width="12.6640625" customWidth="1"/>
    <col min="3584" max="3584" width="9.88671875" customWidth="1"/>
    <col min="3585" max="3585" width="46.109375" bestFit="1" customWidth="1"/>
    <col min="3586" max="3588" width="12.6640625" customWidth="1"/>
    <col min="3840" max="3840" width="9.88671875" customWidth="1"/>
    <col min="3841" max="3841" width="46.109375" bestFit="1" customWidth="1"/>
    <col min="3842" max="3844" width="12.6640625" customWidth="1"/>
    <col min="4096" max="4096" width="9.88671875" customWidth="1"/>
    <col min="4097" max="4097" width="46.109375" bestFit="1" customWidth="1"/>
    <col min="4098" max="4100" width="12.6640625" customWidth="1"/>
    <col min="4352" max="4352" width="9.88671875" customWidth="1"/>
    <col min="4353" max="4353" width="46.109375" bestFit="1" customWidth="1"/>
    <col min="4354" max="4356" width="12.6640625" customWidth="1"/>
    <col min="4608" max="4608" width="9.88671875" customWidth="1"/>
    <col min="4609" max="4609" width="46.109375" bestFit="1" customWidth="1"/>
    <col min="4610" max="4612" width="12.6640625" customWidth="1"/>
    <col min="4864" max="4864" width="9.88671875" customWidth="1"/>
    <col min="4865" max="4865" width="46.109375" bestFit="1" customWidth="1"/>
    <col min="4866" max="4868" width="12.6640625" customWidth="1"/>
    <col min="5120" max="5120" width="9.88671875" customWidth="1"/>
    <col min="5121" max="5121" width="46.109375" bestFit="1" customWidth="1"/>
    <col min="5122" max="5124" width="12.6640625" customWidth="1"/>
    <col min="5376" max="5376" width="9.88671875" customWidth="1"/>
    <col min="5377" max="5377" width="46.109375" bestFit="1" customWidth="1"/>
    <col min="5378" max="5380" width="12.6640625" customWidth="1"/>
    <col min="5632" max="5632" width="9.88671875" customWidth="1"/>
    <col min="5633" max="5633" width="46.109375" bestFit="1" customWidth="1"/>
    <col min="5634" max="5636" width="12.6640625" customWidth="1"/>
    <col min="5888" max="5888" width="9.88671875" customWidth="1"/>
    <col min="5889" max="5889" width="46.109375" bestFit="1" customWidth="1"/>
    <col min="5890" max="5892" width="12.6640625" customWidth="1"/>
    <col min="6144" max="6144" width="9.88671875" customWidth="1"/>
    <col min="6145" max="6145" width="46.109375" bestFit="1" customWidth="1"/>
    <col min="6146" max="6148" width="12.6640625" customWidth="1"/>
    <col min="6400" max="6400" width="9.88671875" customWidth="1"/>
    <col min="6401" max="6401" width="46.109375" bestFit="1" customWidth="1"/>
    <col min="6402" max="6404" width="12.6640625" customWidth="1"/>
    <col min="6656" max="6656" width="9.88671875" customWidth="1"/>
    <col min="6657" max="6657" width="46.109375" bestFit="1" customWidth="1"/>
    <col min="6658" max="6660" width="12.6640625" customWidth="1"/>
    <col min="6912" max="6912" width="9.88671875" customWidth="1"/>
    <col min="6913" max="6913" width="46.109375" bestFit="1" customWidth="1"/>
    <col min="6914" max="6916" width="12.6640625" customWidth="1"/>
    <col min="7168" max="7168" width="9.88671875" customWidth="1"/>
    <col min="7169" max="7169" width="46.109375" bestFit="1" customWidth="1"/>
    <col min="7170" max="7172" width="12.6640625" customWidth="1"/>
    <col min="7424" max="7424" width="9.88671875" customWidth="1"/>
    <col min="7425" max="7425" width="46.109375" bestFit="1" customWidth="1"/>
    <col min="7426" max="7428" width="12.6640625" customWidth="1"/>
    <col min="7680" max="7680" width="9.88671875" customWidth="1"/>
    <col min="7681" max="7681" width="46.109375" bestFit="1" customWidth="1"/>
    <col min="7682" max="7684" width="12.6640625" customWidth="1"/>
    <col min="7936" max="7936" width="9.88671875" customWidth="1"/>
    <col min="7937" max="7937" width="46.109375" bestFit="1" customWidth="1"/>
    <col min="7938" max="7940" width="12.6640625" customWidth="1"/>
    <col min="8192" max="8192" width="9.88671875" customWidth="1"/>
    <col min="8193" max="8193" width="46.109375" bestFit="1" customWidth="1"/>
    <col min="8194" max="8196" width="12.6640625" customWidth="1"/>
    <col min="8448" max="8448" width="9.88671875" customWidth="1"/>
    <col min="8449" max="8449" width="46.109375" bestFit="1" customWidth="1"/>
    <col min="8450" max="8452" width="12.6640625" customWidth="1"/>
    <col min="8704" max="8704" width="9.88671875" customWidth="1"/>
    <col min="8705" max="8705" width="46.109375" bestFit="1" customWidth="1"/>
    <col min="8706" max="8708" width="12.6640625" customWidth="1"/>
    <col min="8960" max="8960" width="9.88671875" customWidth="1"/>
    <col min="8961" max="8961" width="46.109375" bestFit="1" customWidth="1"/>
    <col min="8962" max="8964" width="12.6640625" customWidth="1"/>
    <col min="9216" max="9216" width="9.88671875" customWidth="1"/>
    <col min="9217" max="9217" width="46.109375" bestFit="1" customWidth="1"/>
    <col min="9218" max="9220" width="12.6640625" customWidth="1"/>
    <col min="9472" max="9472" width="9.88671875" customWidth="1"/>
    <col min="9473" max="9473" width="46.109375" bestFit="1" customWidth="1"/>
    <col min="9474" max="9476" width="12.6640625" customWidth="1"/>
    <col min="9728" max="9728" width="9.88671875" customWidth="1"/>
    <col min="9729" max="9729" width="46.109375" bestFit="1" customWidth="1"/>
    <col min="9730" max="9732" width="12.6640625" customWidth="1"/>
    <col min="9984" max="9984" width="9.88671875" customWidth="1"/>
    <col min="9985" max="9985" width="46.109375" bestFit="1" customWidth="1"/>
    <col min="9986" max="9988" width="12.6640625" customWidth="1"/>
    <col min="10240" max="10240" width="9.88671875" customWidth="1"/>
    <col min="10241" max="10241" width="46.109375" bestFit="1" customWidth="1"/>
    <col min="10242" max="10244" width="12.6640625" customWidth="1"/>
    <col min="10496" max="10496" width="9.88671875" customWidth="1"/>
    <col min="10497" max="10497" width="46.109375" bestFit="1" customWidth="1"/>
    <col min="10498" max="10500" width="12.6640625" customWidth="1"/>
    <col min="10752" max="10752" width="9.88671875" customWidth="1"/>
    <col min="10753" max="10753" width="46.109375" bestFit="1" customWidth="1"/>
    <col min="10754" max="10756" width="12.6640625" customWidth="1"/>
    <col min="11008" max="11008" width="9.88671875" customWidth="1"/>
    <col min="11009" max="11009" width="46.109375" bestFit="1" customWidth="1"/>
    <col min="11010" max="11012" width="12.6640625" customWidth="1"/>
    <col min="11264" max="11264" width="9.88671875" customWidth="1"/>
    <col min="11265" max="11265" width="46.109375" bestFit="1" customWidth="1"/>
    <col min="11266" max="11268" width="12.6640625" customWidth="1"/>
    <col min="11520" max="11520" width="9.88671875" customWidth="1"/>
    <col min="11521" max="11521" width="46.109375" bestFit="1" customWidth="1"/>
    <col min="11522" max="11524" width="12.6640625" customWidth="1"/>
    <col min="11776" max="11776" width="9.88671875" customWidth="1"/>
    <col min="11777" max="11777" width="46.109375" bestFit="1" customWidth="1"/>
    <col min="11778" max="11780" width="12.6640625" customWidth="1"/>
    <col min="12032" max="12032" width="9.88671875" customWidth="1"/>
    <col min="12033" max="12033" width="46.109375" bestFit="1" customWidth="1"/>
    <col min="12034" max="12036" width="12.6640625" customWidth="1"/>
    <col min="12288" max="12288" width="9.88671875" customWidth="1"/>
    <col min="12289" max="12289" width="46.109375" bestFit="1" customWidth="1"/>
    <col min="12290" max="12292" width="12.6640625" customWidth="1"/>
    <col min="12544" max="12544" width="9.88671875" customWidth="1"/>
    <col min="12545" max="12545" width="46.109375" bestFit="1" customWidth="1"/>
    <col min="12546" max="12548" width="12.6640625" customWidth="1"/>
    <col min="12800" max="12800" width="9.88671875" customWidth="1"/>
    <col min="12801" max="12801" width="46.109375" bestFit="1" customWidth="1"/>
    <col min="12802" max="12804" width="12.6640625" customWidth="1"/>
    <col min="13056" max="13056" width="9.88671875" customWidth="1"/>
    <col min="13057" max="13057" width="46.109375" bestFit="1" customWidth="1"/>
    <col min="13058" max="13060" width="12.6640625" customWidth="1"/>
    <col min="13312" max="13312" width="9.88671875" customWidth="1"/>
    <col min="13313" max="13313" width="46.109375" bestFit="1" customWidth="1"/>
    <col min="13314" max="13316" width="12.6640625" customWidth="1"/>
    <col min="13568" max="13568" width="9.88671875" customWidth="1"/>
    <col min="13569" max="13569" width="46.109375" bestFit="1" customWidth="1"/>
    <col min="13570" max="13572" width="12.6640625" customWidth="1"/>
    <col min="13824" max="13824" width="9.88671875" customWidth="1"/>
    <col min="13825" max="13825" width="46.109375" bestFit="1" customWidth="1"/>
    <col min="13826" max="13828" width="12.6640625" customWidth="1"/>
    <col min="14080" max="14080" width="9.88671875" customWidth="1"/>
    <col min="14081" max="14081" width="46.109375" bestFit="1" customWidth="1"/>
    <col min="14082" max="14084" width="12.6640625" customWidth="1"/>
    <col min="14336" max="14336" width="9.88671875" customWidth="1"/>
    <col min="14337" max="14337" width="46.109375" bestFit="1" customWidth="1"/>
    <col min="14338" max="14340" width="12.6640625" customWidth="1"/>
    <col min="14592" max="14592" width="9.88671875" customWidth="1"/>
    <col min="14593" max="14593" width="46.109375" bestFit="1" customWidth="1"/>
    <col min="14594" max="14596" width="12.6640625" customWidth="1"/>
    <col min="14848" max="14848" width="9.88671875" customWidth="1"/>
    <col min="14849" max="14849" width="46.109375" bestFit="1" customWidth="1"/>
    <col min="14850" max="14852" width="12.6640625" customWidth="1"/>
    <col min="15104" max="15104" width="9.88671875" customWidth="1"/>
    <col min="15105" max="15105" width="46.109375" bestFit="1" customWidth="1"/>
    <col min="15106" max="15108" width="12.6640625" customWidth="1"/>
    <col min="15360" max="15360" width="9.88671875" customWidth="1"/>
    <col min="15361" max="15361" width="46.109375" bestFit="1" customWidth="1"/>
    <col min="15362" max="15364" width="12.6640625" customWidth="1"/>
    <col min="15616" max="15616" width="9.88671875" customWidth="1"/>
    <col min="15617" max="15617" width="46.109375" bestFit="1" customWidth="1"/>
    <col min="15618" max="15620" width="12.6640625" customWidth="1"/>
    <col min="15872" max="15872" width="9.88671875" customWidth="1"/>
    <col min="15873" max="15873" width="46.109375" bestFit="1" customWidth="1"/>
    <col min="15874" max="15876" width="12.6640625" customWidth="1"/>
    <col min="16128" max="16128" width="9.88671875" customWidth="1"/>
    <col min="16129" max="16129" width="46.109375" bestFit="1" customWidth="1"/>
    <col min="16130" max="16132" width="12.6640625" customWidth="1"/>
  </cols>
  <sheetData>
    <row r="1" spans="1:7" s="6" customFormat="1" ht="55.2" customHeight="1">
      <c r="A1" s="11" t="s">
        <v>589</v>
      </c>
      <c r="B1" s="11"/>
      <c r="C1" s="11"/>
      <c r="D1" s="11"/>
      <c r="E1" s="11"/>
      <c r="F1" s="158"/>
      <c r="G1" s="158"/>
    </row>
    <row r="2" spans="1:7" ht="15" thickBot="1"/>
    <row r="3" spans="1:7" s="6" customFormat="1" ht="19.95" customHeight="1" thickBot="1">
      <c r="A3" s="160"/>
      <c r="B3" s="568" t="s">
        <v>537</v>
      </c>
      <c r="C3" s="569" t="s">
        <v>538</v>
      </c>
      <c r="D3" s="568" t="s">
        <v>254</v>
      </c>
    </row>
    <row r="4" spans="1:7" s="161" customFormat="1" ht="19.95" customHeight="1">
      <c r="A4" s="337" t="s">
        <v>590</v>
      </c>
      <c r="B4" s="981">
        <v>4</v>
      </c>
      <c r="C4" s="982">
        <v>7</v>
      </c>
      <c r="D4" s="334">
        <f>SUM(B4:C4)</f>
        <v>11</v>
      </c>
    </row>
    <row r="5" spans="1:7" s="161" customFormat="1" ht="19.95" customHeight="1">
      <c r="A5" s="338" t="s">
        <v>591</v>
      </c>
      <c r="B5" s="983">
        <v>9</v>
      </c>
      <c r="C5" s="984">
        <v>4</v>
      </c>
      <c r="D5" s="335">
        <f>SUM(B5:C5)</f>
        <v>13</v>
      </c>
    </row>
    <row r="6" spans="1:7" s="161" customFormat="1" ht="19.95" customHeight="1">
      <c r="A6" s="338" t="s">
        <v>592</v>
      </c>
      <c r="B6" s="983">
        <v>3</v>
      </c>
      <c r="C6" s="984">
        <v>4</v>
      </c>
      <c r="D6" s="335">
        <f>SUM(B6:C6)</f>
        <v>7</v>
      </c>
    </row>
    <row r="7" spans="1:7" s="161" customFormat="1" ht="19.95" customHeight="1">
      <c r="A7" s="339" t="s">
        <v>593</v>
      </c>
      <c r="B7" s="985">
        <v>4</v>
      </c>
      <c r="C7" s="986">
        <v>12</v>
      </c>
      <c r="D7" s="335">
        <f>SUM(B7:C7)</f>
        <v>16</v>
      </c>
    </row>
    <row r="8" spans="1:7" s="6" customFormat="1" ht="19.95" customHeight="1" thickBot="1">
      <c r="A8" s="339" t="s">
        <v>94</v>
      </c>
      <c r="B8" s="985">
        <v>1</v>
      </c>
      <c r="C8" s="986">
        <v>1</v>
      </c>
      <c r="D8" s="336">
        <f>SUM(B8:C8)</f>
        <v>2</v>
      </c>
    </row>
    <row r="9" spans="1:7" ht="19.95" customHeight="1" thickBot="1">
      <c r="A9" s="565" t="s">
        <v>254</v>
      </c>
      <c r="B9" s="566">
        <f>SUM(B4:B8)</f>
        <v>21</v>
      </c>
      <c r="C9" s="567">
        <f>SUM(C4:C8)</f>
        <v>28</v>
      </c>
      <c r="D9" s="570">
        <f>SUM(D4:D8)</f>
        <v>49</v>
      </c>
    </row>
  </sheetData>
  <printOptions horizontalCentered="1"/>
  <pageMargins left="0" right="0" top="0.35433070866141736" bottom="0.31496062992125984" header="0" footer="0.19685039370078741"/>
  <pageSetup paperSize="9"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workbookViewId="0">
      <selection activeCell="E32" sqref="E32"/>
    </sheetView>
  </sheetViews>
  <sheetFormatPr baseColWidth="10" defaultRowHeight="14.4"/>
  <cols>
    <col min="1" max="1" width="34.6640625" customWidth="1"/>
    <col min="2" max="2" width="15.33203125" customWidth="1"/>
    <col min="257" max="257" width="44.44140625" bestFit="1" customWidth="1"/>
    <col min="258" max="258" width="15.33203125" customWidth="1"/>
    <col min="513" max="513" width="44.44140625" bestFit="1" customWidth="1"/>
    <col min="514" max="514" width="15.33203125" customWidth="1"/>
    <col min="769" max="769" width="44.44140625" bestFit="1" customWidth="1"/>
    <col min="770" max="770" width="15.33203125" customWidth="1"/>
    <col min="1025" max="1025" width="44.44140625" bestFit="1" customWidth="1"/>
    <col min="1026" max="1026" width="15.33203125" customWidth="1"/>
    <col min="1281" max="1281" width="44.44140625" bestFit="1" customWidth="1"/>
    <col min="1282" max="1282" width="15.33203125" customWidth="1"/>
    <col min="1537" max="1537" width="44.44140625" bestFit="1" customWidth="1"/>
    <col min="1538" max="1538" width="15.33203125" customWidth="1"/>
    <col min="1793" max="1793" width="44.44140625" bestFit="1" customWidth="1"/>
    <col min="1794" max="1794" width="15.33203125" customWidth="1"/>
    <col min="2049" max="2049" width="44.44140625" bestFit="1" customWidth="1"/>
    <col min="2050" max="2050" width="15.33203125" customWidth="1"/>
    <col min="2305" max="2305" width="44.44140625" bestFit="1" customWidth="1"/>
    <col min="2306" max="2306" width="15.33203125" customWidth="1"/>
    <col min="2561" max="2561" width="44.44140625" bestFit="1" customWidth="1"/>
    <col min="2562" max="2562" width="15.33203125" customWidth="1"/>
    <col min="2817" max="2817" width="44.44140625" bestFit="1" customWidth="1"/>
    <col min="2818" max="2818" width="15.33203125" customWidth="1"/>
    <col min="3073" max="3073" width="44.44140625" bestFit="1" customWidth="1"/>
    <col min="3074" max="3074" width="15.33203125" customWidth="1"/>
    <col min="3329" max="3329" width="44.44140625" bestFit="1" customWidth="1"/>
    <col min="3330" max="3330" width="15.33203125" customWidth="1"/>
    <col min="3585" max="3585" width="44.44140625" bestFit="1" customWidth="1"/>
    <col min="3586" max="3586" width="15.33203125" customWidth="1"/>
    <col min="3841" max="3841" width="44.44140625" bestFit="1" customWidth="1"/>
    <col min="3842" max="3842" width="15.33203125" customWidth="1"/>
    <col min="4097" max="4097" width="44.44140625" bestFit="1" customWidth="1"/>
    <col min="4098" max="4098" width="15.33203125" customWidth="1"/>
    <col min="4353" max="4353" width="44.44140625" bestFit="1" customWidth="1"/>
    <col min="4354" max="4354" width="15.33203125" customWidth="1"/>
    <col min="4609" max="4609" width="44.44140625" bestFit="1" customWidth="1"/>
    <col min="4610" max="4610" width="15.33203125" customWidth="1"/>
    <col min="4865" max="4865" width="44.44140625" bestFit="1" customWidth="1"/>
    <col min="4866" max="4866" width="15.33203125" customWidth="1"/>
    <col min="5121" max="5121" width="44.44140625" bestFit="1" customWidth="1"/>
    <col min="5122" max="5122" width="15.33203125" customWidth="1"/>
    <col min="5377" max="5377" width="44.44140625" bestFit="1" customWidth="1"/>
    <col min="5378" max="5378" width="15.33203125" customWidth="1"/>
    <col min="5633" max="5633" width="44.44140625" bestFit="1" customWidth="1"/>
    <col min="5634" max="5634" width="15.33203125" customWidth="1"/>
    <col min="5889" max="5889" width="44.44140625" bestFit="1" customWidth="1"/>
    <col min="5890" max="5890" width="15.33203125" customWidth="1"/>
    <col min="6145" max="6145" width="44.44140625" bestFit="1" customWidth="1"/>
    <col min="6146" max="6146" width="15.33203125" customWidth="1"/>
    <col min="6401" max="6401" width="44.44140625" bestFit="1" customWidth="1"/>
    <col min="6402" max="6402" width="15.33203125" customWidth="1"/>
    <col min="6657" max="6657" width="44.44140625" bestFit="1" customWidth="1"/>
    <col min="6658" max="6658" width="15.33203125" customWidth="1"/>
    <col min="6913" max="6913" width="44.44140625" bestFit="1" customWidth="1"/>
    <col min="6914" max="6914" width="15.33203125" customWidth="1"/>
    <col min="7169" max="7169" width="44.44140625" bestFit="1" customWidth="1"/>
    <col min="7170" max="7170" width="15.33203125" customWidth="1"/>
    <col min="7425" max="7425" width="44.44140625" bestFit="1" customWidth="1"/>
    <col min="7426" max="7426" width="15.33203125" customWidth="1"/>
    <col min="7681" max="7681" width="44.44140625" bestFit="1" customWidth="1"/>
    <col min="7682" max="7682" width="15.33203125" customWidth="1"/>
    <col min="7937" max="7937" width="44.44140625" bestFit="1" customWidth="1"/>
    <col min="7938" max="7938" width="15.33203125" customWidth="1"/>
    <col min="8193" max="8193" width="44.44140625" bestFit="1" customWidth="1"/>
    <col min="8194" max="8194" width="15.33203125" customWidth="1"/>
    <col min="8449" max="8449" width="44.44140625" bestFit="1" customWidth="1"/>
    <col min="8450" max="8450" width="15.33203125" customWidth="1"/>
    <col min="8705" max="8705" width="44.44140625" bestFit="1" customWidth="1"/>
    <col min="8706" max="8706" width="15.33203125" customWidth="1"/>
    <col min="8961" max="8961" width="44.44140625" bestFit="1" customWidth="1"/>
    <col min="8962" max="8962" width="15.33203125" customWidth="1"/>
    <col min="9217" max="9217" width="44.44140625" bestFit="1" customWidth="1"/>
    <col min="9218" max="9218" width="15.33203125" customWidth="1"/>
    <col min="9473" max="9473" width="44.44140625" bestFit="1" customWidth="1"/>
    <col min="9474" max="9474" width="15.33203125" customWidth="1"/>
    <col min="9729" max="9729" width="44.44140625" bestFit="1" customWidth="1"/>
    <col min="9730" max="9730" width="15.33203125" customWidth="1"/>
    <col min="9985" max="9985" width="44.44140625" bestFit="1" customWidth="1"/>
    <col min="9986" max="9986" width="15.33203125" customWidth="1"/>
    <col min="10241" max="10241" width="44.44140625" bestFit="1" customWidth="1"/>
    <col min="10242" max="10242" width="15.33203125" customWidth="1"/>
    <col min="10497" max="10497" width="44.44140625" bestFit="1" customWidth="1"/>
    <col min="10498" max="10498" width="15.33203125" customWidth="1"/>
    <col min="10753" max="10753" width="44.44140625" bestFit="1" customWidth="1"/>
    <col min="10754" max="10754" width="15.33203125" customWidth="1"/>
    <col min="11009" max="11009" width="44.44140625" bestFit="1" customWidth="1"/>
    <col min="11010" max="11010" width="15.33203125" customWidth="1"/>
    <col min="11265" max="11265" width="44.44140625" bestFit="1" customWidth="1"/>
    <col min="11266" max="11266" width="15.33203125" customWidth="1"/>
    <col min="11521" max="11521" width="44.44140625" bestFit="1" customWidth="1"/>
    <col min="11522" max="11522" width="15.33203125" customWidth="1"/>
    <col min="11777" max="11777" width="44.44140625" bestFit="1" customWidth="1"/>
    <col min="11778" max="11778" width="15.33203125" customWidth="1"/>
    <col min="12033" max="12033" width="44.44140625" bestFit="1" customWidth="1"/>
    <col min="12034" max="12034" width="15.33203125" customWidth="1"/>
    <col min="12289" max="12289" width="44.44140625" bestFit="1" customWidth="1"/>
    <col min="12290" max="12290" width="15.33203125" customWidth="1"/>
    <col min="12545" max="12545" width="44.44140625" bestFit="1" customWidth="1"/>
    <col min="12546" max="12546" width="15.33203125" customWidth="1"/>
    <col min="12801" max="12801" width="44.44140625" bestFit="1" customWidth="1"/>
    <col min="12802" max="12802" width="15.33203125" customWidth="1"/>
    <col min="13057" max="13057" width="44.44140625" bestFit="1" customWidth="1"/>
    <col min="13058" max="13058" width="15.33203125" customWidth="1"/>
    <col min="13313" max="13313" width="44.44140625" bestFit="1" customWidth="1"/>
    <col min="13314" max="13314" width="15.33203125" customWidth="1"/>
    <col min="13569" max="13569" width="44.44140625" bestFit="1" customWidth="1"/>
    <col min="13570" max="13570" width="15.33203125" customWidth="1"/>
    <col min="13825" max="13825" width="44.44140625" bestFit="1" customWidth="1"/>
    <col min="13826" max="13826" width="15.33203125" customWidth="1"/>
    <col min="14081" max="14081" width="44.44140625" bestFit="1" customWidth="1"/>
    <col min="14082" max="14082" width="15.33203125" customWidth="1"/>
    <col min="14337" max="14337" width="44.44140625" bestFit="1" customWidth="1"/>
    <col min="14338" max="14338" width="15.33203125" customWidth="1"/>
    <col min="14593" max="14593" width="44.44140625" bestFit="1" customWidth="1"/>
    <col min="14594" max="14594" width="15.33203125" customWidth="1"/>
    <col min="14849" max="14849" width="44.44140625" bestFit="1" customWidth="1"/>
    <col min="14850" max="14850" width="15.33203125" customWidth="1"/>
    <col min="15105" max="15105" width="44.44140625" bestFit="1" customWidth="1"/>
    <col min="15106" max="15106" width="15.33203125" customWidth="1"/>
    <col min="15361" max="15361" width="44.44140625" bestFit="1" customWidth="1"/>
    <col min="15362" max="15362" width="15.33203125" customWidth="1"/>
    <col min="15617" max="15617" width="44.44140625" bestFit="1" customWidth="1"/>
    <col min="15618" max="15618" width="15.33203125" customWidth="1"/>
    <col min="15873" max="15873" width="44.44140625" bestFit="1" customWidth="1"/>
    <col min="15874" max="15874" width="15.33203125" customWidth="1"/>
    <col min="16129" max="16129" width="44.44140625" bestFit="1" customWidth="1"/>
    <col min="16130" max="16130" width="15.33203125" customWidth="1"/>
  </cols>
  <sheetData>
    <row r="1" spans="1:7" s="6" customFormat="1" ht="55.2" customHeight="1">
      <c r="A1" s="11" t="s">
        <v>594</v>
      </c>
      <c r="B1" s="11"/>
      <c r="C1" s="11"/>
      <c r="D1" s="11"/>
      <c r="E1" s="158"/>
      <c r="F1" s="158"/>
      <c r="G1" s="158"/>
    </row>
    <row r="2" spans="1:7" ht="15" thickBot="1"/>
    <row r="3" spans="1:7" ht="19.95" customHeight="1" thickBot="1">
      <c r="A3" s="6"/>
      <c r="B3" s="696" t="s">
        <v>595</v>
      </c>
    </row>
    <row r="4" spans="1:7" s="161" customFormat="1" ht="19.95" customHeight="1">
      <c r="A4" s="571" t="s">
        <v>596</v>
      </c>
      <c r="B4" s="697">
        <v>60</v>
      </c>
    </row>
    <row r="5" spans="1:7" s="161" customFormat="1" ht="19.95" customHeight="1">
      <c r="A5" s="574" t="s">
        <v>597</v>
      </c>
      <c r="B5" s="698">
        <v>13</v>
      </c>
    </row>
    <row r="6" spans="1:7" s="161" customFormat="1" ht="19.95" customHeight="1" thickBot="1">
      <c r="A6" s="575" t="s">
        <v>598</v>
      </c>
      <c r="B6" s="699">
        <v>23</v>
      </c>
    </row>
    <row r="7" spans="1:7" ht="19.95" customHeight="1" thickBot="1">
      <c r="A7" s="576" t="s">
        <v>50</v>
      </c>
      <c r="B7" s="700">
        <f>SUM(B4:B6)</f>
        <v>96</v>
      </c>
    </row>
  </sheetData>
  <printOptions horizontalCentered="1"/>
  <pageMargins left="0" right="0" top="0.35433070866141736" bottom="0.31496062992125984" header="0" footer="0.19685039370078741"/>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activeCell="E32" sqref="E32"/>
    </sheetView>
  </sheetViews>
  <sheetFormatPr baseColWidth="10" defaultRowHeight="14.4"/>
  <cols>
    <col min="1" max="1" width="53.44140625" customWidth="1"/>
    <col min="2" max="2" width="14.88671875" customWidth="1"/>
    <col min="257" max="257" width="62.33203125" customWidth="1"/>
    <col min="258" max="258" width="16.6640625" bestFit="1" customWidth="1"/>
    <col min="513" max="513" width="62.33203125" customWidth="1"/>
    <col min="514" max="514" width="16.6640625" bestFit="1" customWidth="1"/>
    <col min="769" max="769" width="62.33203125" customWidth="1"/>
    <col min="770" max="770" width="16.6640625" bestFit="1" customWidth="1"/>
    <col min="1025" max="1025" width="62.33203125" customWidth="1"/>
    <col min="1026" max="1026" width="16.6640625" bestFit="1" customWidth="1"/>
    <col min="1281" max="1281" width="62.33203125" customWidth="1"/>
    <col min="1282" max="1282" width="16.6640625" bestFit="1" customWidth="1"/>
    <col min="1537" max="1537" width="62.33203125" customWidth="1"/>
    <col min="1538" max="1538" width="16.6640625" bestFit="1" customWidth="1"/>
    <col min="1793" max="1793" width="62.33203125" customWidth="1"/>
    <col min="1794" max="1794" width="16.6640625" bestFit="1" customWidth="1"/>
    <col min="2049" max="2049" width="62.33203125" customWidth="1"/>
    <col min="2050" max="2050" width="16.6640625" bestFit="1" customWidth="1"/>
    <col min="2305" max="2305" width="62.33203125" customWidth="1"/>
    <col min="2306" max="2306" width="16.6640625" bestFit="1" customWidth="1"/>
    <col min="2561" max="2561" width="62.33203125" customWidth="1"/>
    <col min="2562" max="2562" width="16.6640625" bestFit="1" customWidth="1"/>
    <col min="2817" max="2817" width="62.33203125" customWidth="1"/>
    <col min="2818" max="2818" width="16.6640625" bestFit="1" customWidth="1"/>
    <col min="3073" max="3073" width="62.33203125" customWidth="1"/>
    <col min="3074" max="3074" width="16.6640625" bestFit="1" customWidth="1"/>
    <col min="3329" max="3329" width="62.33203125" customWidth="1"/>
    <col min="3330" max="3330" width="16.6640625" bestFit="1" customWidth="1"/>
    <col min="3585" max="3585" width="62.33203125" customWidth="1"/>
    <col min="3586" max="3586" width="16.6640625" bestFit="1" customWidth="1"/>
    <col min="3841" max="3841" width="62.33203125" customWidth="1"/>
    <col min="3842" max="3842" width="16.6640625" bestFit="1" customWidth="1"/>
    <col min="4097" max="4097" width="62.33203125" customWidth="1"/>
    <col min="4098" max="4098" width="16.6640625" bestFit="1" customWidth="1"/>
    <col min="4353" max="4353" width="62.33203125" customWidth="1"/>
    <col min="4354" max="4354" width="16.6640625" bestFit="1" customWidth="1"/>
    <col min="4609" max="4609" width="62.33203125" customWidth="1"/>
    <col min="4610" max="4610" width="16.6640625" bestFit="1" customWidth="1"/>
    <col min="4865" max="4865" width="62.33203125" customWidth="1"/>
    <col min="4866" max="4866" width="16.6640625" bestFit="1" customWidth="1"/>
    <col min="5121" max="5121" width="62.33203125" customWidth="1"/>
    <col min="5122" max="5122" width="16.6640625" bestFit="1" customWidth="1"/>
    <col min="5377" max="5377" width="62.33203125" customWidth="1"/>
    <col min="5378" max="5378" width="16.6640625" bestFit="1" customWidth="1"/>
    <col min="5633" max="5633" width="62.33203125" customWidth="1"/>
    <col min="5634" max="5634" width="16.6640625" bestFit="1" customWidth="1"/>
    <col min="5889" max="5889" width="62.33203125" customWidth="1"/>
    <col min="5890" max="5890" width="16.6640625" bestFit="1" customWidth="1"/>
    <col min="6145" max="6145" width="62.33203125" customWidth="1"/>
    <col min="6146" max="6146" width="16.6640625" bestFit="1" customWidth="1"/>
    <col min="6401" max="6401" width="62.33203125" customWidth="1"/>
    <col min="6402" max="6402" width="16.6640625" bestFit="1" customWidth="1"/>
    <col min="6657" max="6657" width="62.33203125" customWidth="1"/>
    <col min="6658" max="6658" width="16.6640625" bestFit="1" customWidth="1"/>
    <col min="6913" max="6913" width="62.33203125" customWidth="1"/>
    <col min="6914" max="6914" width="16.6640625" bestFit="1" customWidth="1"/>
    <col min="7169" max="7169" width="62.33203125" customWidth="1"/>
    <col min="7170" max="7170" width="16.6640625" bestFit="1" customWidth="1"/>
    <col min="7425" max="7425" width="62.33203125" customWidth="1"/>
    <col min="7426" max="7426" width="16.6640625" bestFit="1" customWidth="1"/>
    <col min="7681" max="7681" width="62.33203125" customWidth="1"/>
    <col min="7682" max="7682" width="16.6640625" bestFit="1" customWidth="1"/>
    <col min="7937" max="7937" width="62.33203125" customWidth="1"/>
    <col min="7938" max="7938" width="16.6640625" bestFit="1" customWidth="1"/>
    <col min="8193" max="8193" width="62.33203125" customWidth="1"/>
    <col min="8194" max="8194" width="16.6640625" bestFit="1" customWidth="1"/>
    <col min="8449" max="8449" width="62.33203125" customWidth="1"/>
    <col min="8450" max="8450" width="16.6640625" bestFit="1" customWidth="1"/>
    <col min="8705" max="8705" width="62.33203125" customWidth="1"/>
    <col min="8706" max="8706" width="16.6640625" bestFit="1" customWidth="1"/>
    <col min="8961" max="8961" width="62.33203125" customWidth="1"/>
    <col min="8962" max="8962" width="16.6640625" bestFit="1" customWidth="1"/>
    <col min="9217" max="9217" width="62.33203125" customWidth="1"/>
    <col min="9218" max="9218" width="16.6640625" bestFit="1" customWidth="1"/>
    <col min="9473" max="9473" width="62.33203125" customWidth="1"/>
    <col min="9474" max="9474" width="16.6640625" bestFit="1" customWidth="1"/>
    <col min="9729" max="9729" width="62.33203125" customWidth="1"/>
    <col min="9730" max="9730" width="16.6640625" bestFit="1" customWidth="1"/>
    <col min="9985" max="9985" width="62.33203125" customWidth="1"/>
    <col min="9986" max="9986" width="16.6640625" bestFit="1" customWidth="1"/>
    <col min="10241" max="10241" width="62.33203125" customWidth="1"/>
    <col min="10242" max="10242" width="16.6640625" bestFit="1" customWidth="1"/>
    <col min="10497" max="10497" width="62.33203125" customWidth="1"/>
    <col min="10498" max="10498" width="16.6640625" bestFit="1" customWidth="1"/>
    <col min="10753" max="10753" width="62.33203125" customWidth="1"/>
    <col min="10754" max="10754" width="16.6640625" bestFit="1" customWidth="1"/>
    <col min="11009" max="11009" width="62.33203125" customWidth="1"/>
    <col min="11010" max="11010" width="16.6640625" bestFit="1" customWidth="1"/>
    <col min="11265" max="11265" width="62.33203125" customWidth="1"/>
    <col min="11266" max="11266" width="16.6640625" bestFit="1" customWidth="1"/>
    <col min="11521" max="11521" width="62.33203125" customWidth="1"/>
    <col min="11522" max="11522" width="16.6640625" bestFit="1" customWidth="1"/>
    <col min="11777" max="11777" width="62.33203125" customWidth="1"/>
    <col min="11778" max="11778" width="16.6640625" bestFit="1" customWidth="1"/>
    <col min="12033" max="12033" width="62.33203125" customWidth="1"/>
    <col min="12034" max="12034" width="16.6640625" bestFit="1" customWidth="1"/>
    <col min="12289" max="12289" width="62.33203125" customWidth="1"/>
    <col min="12290" max="12290" width="16.6640625" bestFit="1" customWidth="1"/>
    <col min="12545" max="12545" width="62.33203125" customWidth="1"/>
    <col min="12546" max="12546" width="16.6640625" bestFit="1" customWidth="1"/>
    <col min="12801" max="12801" width="62.33203125" customWidth="1"/>
    <col min="12802" max="12802" width="16.6640625" bestFit="1" customWidth="1"/>
    <col min="13057" max="13057" width="62.33203125" customWidth="1"/>
    <col min="13058" max="13058" width="16.6640625" bestFit="1" customWidth="1"/>
    <col min="13313" max="13313" width="62.33203125" customWidth="1"/>
    <col min="13314" max="13314" width="16.6640625" bestFit="1" customWidth="1"/>
    <col min="13569" max="13569" width="62.33203125" customWidth="1"/>
    <col min="13570" max="13570" width="16.6640625" bestFit="1" customWidth="1"/>
    <col min="13825" max="13825" width="62.33203125" customWidth="1"/>
    <col min="13826" max="13826" width="16.6640625" bestFit="1" customWidth="1"/>
    <col min="14081" max="14081" width="62.33203125" customWidth="1"/>
    <col min="14082" max="14082" width="16.6640625" bestFit="1" customWidth="1"/>
    <col min="14337" max="14337" width="62.33203125" customWidth="1"/>
    <col min="14338" max="14338" width="16.6640625" bestFit="1" customWidth="1"/>
    <col min="14593" max="14593" width="62.33203125" customWidth="1"/>
    <col min="14594" max="14594" width="16.6640625" bestFit="1" customWidth="1"/>
    <col min="14849" max="14849" width="62.33203125" customWidth="1"/>
    <col min="14850" max="14850" width="16.6640625" bestFit="1" customWidth="1"/>
    <col min="15105" max="15105" width="62.33203125" customWidth="1"/>
    <col min="15106" max="15106" width="16.6640625" bestFit="1" customWidth="1"/>
    <col min="15361" max="15361" width="62.33203125" customWidth="1"/>
    <col min="15362" max="15362" width="16.6640625" bestFit="1" customWidth="1"/>
    <col min="15617" max="15617" width="62.33203125" customWidth="1"/>
    <col min="15618" max="15618" width="16.6640625" bestFit="1" customWidth="1"/>
    <col min="15873" max="15873" width="62.33203125" customWidth="1"/>
    <col min="15874" max="15874" width="16.6640625" bestFit="1" customWidth="1"/>
    <col min="16129" max="16129" width="62.33203125" customWidth="1"/>
    <col min="16130" max="16130" width="16.6640625" bestFit="1" customWidth="1"/>
  </cols>
  <sheetData>
    <row r="1" spans="1:9" s="6" customFormat="1" ht="55.2" customHeight="1">
      <c r="A1" s="1081" t="s">
        <v>599</v>
      </c>
      <c r="B1" s="11"/>
      <c r="C1" s="11"/>
      <c r="D1" s="158"/>
      <c r="E1" s="158"/>
      <c r="F1" s="158"/>
      <c r="G1" s="158"/>
      <c r="I1"/>
    </row>
    <row r="2" spans="1:9" ht="15" thickBot="1"/>
    <row r="3" spans="1:9" s="6" customFormat="1" ht="18" customHeight="1">
      <c r="A3" s="701" t="s">
        <v>600</v>
      </c>
      <c r="B3" s="702" t="s">
        <v>601</v>
      </c>
    </row>
    <row r="4" spans="1:9" s="6" customFormat="1" ht="18" customHeight="1">
      <c r="A4" s="244" t="s">
        <v>602</v>
      </c>
      <c r="B4" s="722">
        <v>2</v>
      </c>
    </row>
    <row r="5" spans="1:9" s="6" customFormat="1" ht="18" customHeight="1">
      <c r="A5" s="244" t="s">
        <v>603</v>
      </c>
      <c r="B5" s="722">
        <v>2</v>
      </c>
    </row>
    <row r="6" spans="1:9" s="6" customFormat="1" ht="18" customHeight="1">
      <c r="A6" s="244" t="s">
        <v>604</v>
      </c>
      <c r="B6" s="722">
        <v>3</v>
      </c>
    </row>
    <row r="7" spans="1:9" s="6" customFormat="1" ht="18" customHeight="1">
      <c r="A7" s="244" t="s">
        <v>605</v>
      </c>
      <c r="B7" s="722">
        <v>1</v>
      </c>
    </row>
    <row r="8" spans="1:9" s="6" customFormat="1" ht="18" customHeight="1">
      <c r="A8" s="244" t="s">
        <v>606</v>
      </c>
      <c r="B8" s="722">
        <v>44</v>
      </c>
    </row>
    <row r="9" spans="1:9" s="6" customFormat="1" ht="18" customHeight="1">
      <c r="A9" s="873" t="s">
        <v>607</v>
      </c>
      <c r="B9" s="722">
        <v>3</v>
      </c>
    </row>
    <row r="10" spans="1:9" s="6" customFormat="1" ht="18" customHeight="1">
      <c r="A10" s="244" t="s">
        <v>608</v>
      </c>
      <c r="B10" s="722">
        <v>291</v>
      </c>
    </row>
    <row r="11" spans="1:9" s="6" customFormat="1" ht="18" customHeight="1">
      <c r="A11" s="244" t="s">
        <v>609</v>
      </c>
      <c r="B11" s="722">
        <v>16</v>
      </c>
    </row>
    <row r="12" spans="1:9" s="6" customFormat="1" ht="18" customHeight="1">
      <c r="A12" s="244" t="s">
        <v>610</v>
      </c>
      <c r="B12" s="722">
        <v>4</v>
      </c>
    </row>
    <row r="13" spans="1:9" s="6" customFormat="1" ht="18" customHeight="1">
      <c r="A13" s="244" t="s">
        <v>611</v>
      </c>
      <c r="B13" s="722">
        <v>0</v>
      </c>
    </row>
    <row r="14" spans="1:9" s="6" customFormat="1" ht="18" customHeight="1">
      <c r="A14" s="244" t="s">
        <v>612</v>
      </c>
      <c r="B14" s="722">
        <v>94</v>
      </c>
    </row>
    <row r="15" spans="1:9" s="6" customFormat="1" ht="18" customHeight="1">
      <c r="A15" s="244" t="s">
        <v>613</v>
      </c>
      <c r="B15" s="722">
        <v>55</v>
      </c>
    </row>
    <row r="16" spans="1:9" s="6" customFormat="1" ht="18" customHeight="1">
      <c r="A16" s="244" t="s">
        <v>614</v>
      </c>
      <c r="B16" s="722">
        <v>12</v>
      </c>
    </row>
    <row r="17" spans="1:2" s="6" customFormat="1" ht="18" customHeight="1">
      <c r="A17" s="244" t="s">
        <v>615</v>
      </c>
      <c r="B17" s="722">
        <v>0</v>
      </c>
    </row>
    <row r="18" spans="1:2" s="6" customFormat="1" ht="18" customHeight="1">
      <c r="A18" s="244" t="s">
        <v>616</v>
      </c>
      <c r="B18" s="722">
        <v>1</v>
      </c>
    </row>
    <row r="19" spans="1:2" s="6" customFormat="1" ht="18" customHeight="1">
      <c r="A19" s="244" t="s">
        <v>617</v>
      </c>
      <c r="B19" s="722">
        <v>2</v>
      </c>
    </row>
    <row r="20" spans="1:2" s="6" customFormat="1" ht="18" customHeight="1" thickBot="1">
      <c r="A20" s="703" t="s">
        <v>50</v>
      </c>
      <c r="B20" s="723">
        <f>SUM(B4:B19)</f>
        <v>530</v>
      </c>
    </row>
    <row r="23" spans="1:2">
      <c r="A23" s="315"/>
    </row>
  </sheetData>
  <printOptions horizontalCentered="1"/>
  <pageMargins left="0" right="0" top="0.35433070866141736" bottom="0.31496062992125984" header="0" footer="0.19685039370078741"/>
  <pageSetup paperSize="9"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workbookViewId="0">
      <selection activeCell="E32" sqref="E32"/>
    </sheetView>
  </sheetViews>
  <sheetFormatPr baseColWidth="10" defaultRowHeight="14.4"/>
  <cols>
    <col min="1" max="1" width="27.33203125" customWidth="1"/>
    <col min="2" max="2" width="15.6640625" bestFit="1" customWidth="1"/>
    <col min="3" max="3" width="15.6640625" customWidth="1"/>
    <col min="4" max="4" width="2.33203125" customWidth="1"/>
    <col min="6" max="6" width="12.88671875" customWidth="1"/>
    <col min="257" max="257" width="34.6640625" customWidth="1"/>
    <col min="258" max="259" width="15.6640625" bestFit="1" customWidth="1"/>
    <col min="513" max="513" width="34.6640625" customWidth="1"/>
    <col min="514" max="515" width="15.6640625" bestFit="1" customWidth="1"/>
    <col min="769" max="769" width="34.6640625" customWidth="1"/>
    <col min="770" max="771" width="15.6640625" bestFit="1" customWidth="1"/>
    <col min="1025" max="1025" width="34.6640625" customWidth="1"/>
    <col min="1026" max="1027" width="15.6640625" bestFit="1" customWidth="1"/>
    <col min="1281" max="1281" width="34.6640625" customWidth="1"/>
    <col min="1282" max="1283" width="15.6640625" bestFit="1" customWidth="1"/>
    <col min="1537" max="1537" width="34.6640625" customWidth="1"/>
    <col min="1538" max="1539" width="15.6640625" bestFit="1" customWidth="1"/>
    <col min="1793" max="1793" width="34.6640625" customWidth="1"/>
    <col min="1794" max="1795" width="15.6640625" bestFit="1" customWidth="1"/>
    <col min="2049" max="2049" width="34.6640625" customWidth="1"/>
    <col min="2050" max="2051" width="15.6640625" bestFit="1" customWidth="1"/>
    <col min="2305" max="2305" width="34.6640625" customWidth="1"/>
    <col min="2306" max="2307" width="15.6640625" bestFit="1" customWidth="1"/>
    <col min="2561" max="2561" width="34.6640625" customWidth="1"/>
    <col min="2562" max="2563" width="15.6640625" bestFit="1" customWidth="1"/>
    <col min="2817" max="2817" width="34.6640625" customWidth="1"/>
    <col min="2818" max="2819" width="15.6640625" bestFit="1" customWidth="1"/>
    <col min="3073" max="3073" width="34.6640625" customWidth="1"/>
    <col min="3074" max="3075" width="15.6640625" bestFit="1" customWidth="1"/>
    <col min="3329" max="3329" width="34.6640625" customWidth="1"/>
    <col min="3330" max="3331" width="15.6640625" bestFit="1" customWidth="1"/>
    <col min="3585" max="3585" width="34.6640625" customWidth="1"/>
    <col min="3586" max="3587" width="15.6640625" bestFit="1" customWidth="1"/>
    <col min="3841" max="3841" width="34.6640625" customWidth="1"/>
    <col min="3842" max="3843" width="15.6640625" bestFit="1" customWidth="1"/>
    <col min="4097" max="4097" width="34.6640625" customWidth="1"/>
    <col min="4098" max="4099" width="15.6640625" bestFit="1" customWidth="1"/>
    <col min="4353" max="4353" width="34.6640625" customWidth="1"/>
    <col min="4354" max="4355" width="15.6640625" bestFit="1" customWidth="1"/>
    <col min="4609" max="4609" width="34.6640625" customWidth="1"/>
    <col min="4610" max="4611" width="15.6640625" bestFit="1" customWidth="1"/>
    <col min="4865" max="4865" width="34.6640625" customWidth="1"/>
    <col min="4866" max="4867" width="15.6640625" bestFit="1" customWidth="1"/>
    <col min="5121" max="5121" width="34.6640625" customWidth="1"/>
    <col min="5122" max="5123" width="15.6640625" bestFit="1" customWidth="1"/>
    <col min="5377" max="5377" width="34.6640625" customWidth="1"/>
    <col min="5378" max="5379" width="15.6640625" bestFit="1" customWidth="1"/>
    <col min="5633" max="5633" width="34.6640625" customWidth="1"/>
    <col min="5634" max="5635" width="15.6640625" bestFit="1" customWidth="1"/>
    <col min="5889" max="5889" width="34.6640625" customWidth="1"/>
    <col min="5890" max="5891" width="15.6640625" bestFit="1" customWidth="1"/>
    <col min="6145" max="6145" width="34.6640625" customWidth="1"/>
    <col min="6146" max="6147" width="15.6640625" bestFit="1" customWidth="1"/>
    <col min="6401" max="6401" width="34.6640625" customWidth="1"/>
    <col min="6402" max="6403" width="15.6640625" bestFit="1" customWidth="1"/>
    <col min="6657" max="6657" width="34.6640625" customWidth="1"/>
    <col min="6658" max="6659" width="15.6640625" bestFit="1" customWidth="1"/>
    <col min="6913" max="6913" width="34.6640625" customWidth="1"/>
    <col min="6914" max="6915" width="15.6640625" bestFit="1" customWidth="1"/>
    <col min="7169" max="7169" width="34.6640625" customWidth="1"/>
    <col min="7170" max="7171" width="15.6640625" bestFit="1" customWidth="1"/>
    <col min="7425" max="7425" width="34.6640625" customWidth="1"/>
    <col min="7426" max="7427" width="15.6640625" bestFit="1" customWidth="1"/>
    <col min="7681" max="7681" width="34.6640625" customWidth="1"/>
    <col min="7682" max="7683" width="15.6640625" bestFit="1" customWidth="1"/>
    <col min="7937" max="7937" width="34.6640625" customWidth="1"/>
    <col min="7938" max="7939" width="15.6640625" bestFit="1" customWidth="1"/>
    <col min="8193" max="8193" width="34.6640625" customWidth="1"/>
    <col min="8194" max="8195" width="15.6640625" bestFit="1" customWidth="1"/>
    <col min="8449" max="8449" width="34.6640625" customWidth="1"/>
    <col min="8450" max="8451" width="15.6640625" bestFit="1" customWidth="1"/>
    <col min="8705" max="8705" width="34.6640625" customWidth="1"/>
    <col min="8706" max="8707" width="15.6640625" bestFit="1" customWidth="1"/>
    <col min="8961" max="8961" width="34.6640625" customWidth="1"/>
    <col min="8962" max="8963" width="15.6640625" bestFit="1" customWidth="1"/>
    <col min="9217" max="9217" width="34.6640625" customWidth="1"/>
    <col min="9218" max="9219" width="15.6640625" bestFit="1" customWidth="1"/>
    <col min="9473" max="9473" width="34.6640625" customWidth="1"/>
    <col min="9474" max="9475" width="15.6640625" bestFit="1" customWidth="1"/>
    <col min="9729" max="9729" width="34.6640625" customWidth="1"/>
    <col min="9730" max="9731" width="15.6640625" bestFit="1" customWidth="1"/>
    <col min="9985" max="9985" width="34.6640625" customWidth="1"/>
    <col min="9986" max="9987" width="15.6640625" bestFit="1" customWidth="1"/>
    <col min="10241" max="10241" width="34.6640625" customWidth="1"/>
    <col min="10242" max="10243" width="15.6640625" bestFit="1" customWidth="1"/>
    <col min="10497" max="10497" width="34.6640625" customWidth="1"/>
    <col min="10498" max="10499" width="15.6640625" bestFit="1" customWidth="1"/>
    <col min="10753" max="10753" width="34.6640625" customWidth="1"/>
    <col min="10754" max="10755" width="15.6640625" bestFit="1" customWidth="1"/>
    <col min="11009" max="11009" width="34.6640625" customWidth="1"/>
    <col min="11010" max="11011" width="15.6640625" bestFit="1" customWidth="1"/>
    <col min="11265" max="11265" width="34.6640625" customWidth="1"/>
    <col min="11266" max="11267" width="15.6640625" bestFit="1" customWidth="1"/>
    <col min="11521" max="11521" width="34.6640625" customWidth="1"/>
    <col min="11522" max="11523" width="15.6640625" bestFit="1" customWidth="1"/>
    <col min="11777" max="11777" width="34.6640625" customWidth="1"/>
    <col min="11778" max="11779" width="15.6640625" bestFit="1" customWidth="1"/>
    <col min="12033" max="12033" width="34.6640625" customWidth="1"/>
    <col min="12034" max="12035" width="15.6640625" bestFit="1" customWidth="1"/>
    <col min="12289" max="12289" width="34.6640625" customWidth="1"/>
    <col min="12290" max="12291" width="15.6640625" bestFit="1" customWidth="1"/>
    <col min="12545" max="12545" width="34.6640625" customWidth="1"/>
    <col min="12546" max="12547" width="15.6640625" bestFit="1" customWidth="1"/>
    <col min="12801" max="12801" width="34.6640625" customWidth="1"/>
    <col min="12802" max="12803" width="15.6640625" bestFit="1" customWidth="1"/>
    <col min="13057" max="13057" width="34.6640625" customWidth="1"/>
    <col min="13058" max="13059" width="15.6640625" bestFit="1" customWidth="1"/>
    <col min="13313" max="13313" width="34.6640625" customWidth="1"/>
    <col min="13314" max="13315" width="15.6640625" bestFit="1" customWidth="1"/>
    <col min="13569" max="13569" width="34.6640625" customWidth="1"/>
    <col min="13570" max="13571" width="15.6640625" bestFit="1" customWidth="1"/>
    <col min="13825" max="13825" width="34.6640625" customWidth="1"/>
    <col min="13826" max="13827" width="15.6640625" bestFit="1" customWidth="1"/>
    <col min="14081" max="14081" width="34.6640625" customWidth="1"/>
    <col min="14082" max="14083" width="15.6640625" bestFit="1" customWidth="1"/>
    <col min="14337" max="14337" width="34.6640625" customWidth="1"/>
    <col min="14338" max="14339" width="15.6640625" bestFit="1" customWidth="1"/>
    <col min="14593" max="14593" width="34.6640625" customWidth="1"/>
    <col min="14594" max="14595" width="15.6640625" bestFit="1" customWidth="1"/>
    <col min="14849" max="14849" width="34.6640625" customWidth="1"/>
    <col min="14850" max="14851" width="15.6640625" bestFit="1" customWidth="1"/>
    <col min="15105" max="15105" width="34.6640625" customWidth="1"/>
    <col min="15106" max="15107" width="15.6640625" bestFit="1" customWidth="1"/>
    <col min="15361" max="15361" width="34.6640625" customWidth="1"/>
    <col min="15362" max="15363" width="15.6640625" bestFit="1" customWidth="1"/>
    <col min="15617" max="15617" width="34.6640625" customWidth="1"/>
    <col min="15618" max="15619" width="15.6640625" bestFit="1" customWidth="1"/>
    <col min="15873" max="15873" width="34.6640625" customWidth="1"/>
    <col min="15874" max="15875" width="15.6640625" bestFit="1" customWidth="1"/>
    <col min="16129" max="16129" width="34.6640625" customWidth="1"/>
    <col min="16130" max="16131" width="15.6640625" bestFit="1" customWidth="1"/>
  </cols>
  <sheetData>
    <row r="1" spans="1:7" s="6" customFormat="1" ht="55.2" customHeight="1" thickBot="1">
      <c r="A1" s="11" t="s">
        <v>618</v>
      </c>
      <c r="B1" s="11"/>
      <c r="C1" s="11"/>
      <c r="D1" s="11"/>
      <c r="E1" s="158"/>
      <c r="F1" s="158"/>
      <c r="G1" s="158"/>
    </row>
    <row r="2" spans="1:7" ht="19.5" customHeight="1" thickBot="1">
      <c r="E2" s="1156" t="s">
        <v>2</v>
      </c>
      <c r="F2" s="1157"/>
    </row>
    <row r="3" spans="1:7" s="6" customFormat="1" ht="24.6" thickBot="1">
      <c r="A3" s="159"/>
      <c r="B3" s="1018" t="s">
        <v>619</v>
      </c>
      <c r="C3" s="1018" t="s">
        <v>620</v>
      </c>
      <c r="D3" s="6" t="s">
        <v>621</v>
      </c>
      <c r="E3" s="631" t="s">
        <v>254</v>
      </c>
      <c r="F3" s="549" t="s">
        <v>6</v>
      </c>
    </row>
    <row r="4" spans="1:7" s="6" customFormat="1" ht="19.95" customHeight="1">
      <c r="A4" s="168" t="s">
        <v>622</v>
      </c>
      <c r="B4" s="1068">
        <v>18</v>
      </c>
      <c r="C4" s="726">
        <v>18</v>
      </c>
      <c r="D4" s="6" t="s">
        <v>621</v>
      </c>
      <c r="E4" s="727">
        <f>C4-B4</f>
        <v>0</v>
      </c>
      <c r="F4" s="588">
        <f>(C4-B4)/B4</f>
        <v>0</v>
      </c>
    </row>
    <row r="5" spans="1:7" s="6" customFormat="1" ht="19.95" customHeight="1">
      <c r="A5" s="169" t="s">
        <v>623</v>
      </c>
      <c r="B5" s="1069">
        <v>858915</v>
      </c>
      <c r="C5" s="724">
        <v>818710</v>
      </c>
      <c r="D5" s="6" t="s">
        <v>621</v>
      </c>
      <c r="E5" s="247">
        <f t="shared" ref="E5:E6" si="0">C5-B5</f>
        <v>-40205</v>
      </c>
      <c r="F5" s="74">
        <f t="shared" ref="F5:F6" si="1">(C5-B5)/B5</f>
        <v>-4.6809055610857887E-2</v>
      </c>
    </row>
    <row r="6" spans="1:7" s="6" customFormat="1" ht="19.95" customHeight="1" thickBot="1">
      <c r="A6" s="170" t="s">
        <v>624</v>
      </c>
      <c r="B6" s="1070">
        <v>3810000</v>
      </c>
      <c r="C6" s="725">
        <v>3670000</v>
      </c>
      <c r="D6" s="6" t="s">
        <v>493</v>
      </c>
      <c r="E6" s="249">
        <f t="shared" si="0"/>
        <v>-140000</v>
      </c>
      <c r="F6" s="75">
        <f t="shared" si="1"/>
        <v>-3.6745406824146981E-2</v>
      </c>
    </row>
    <row r="8" spans="1:7">
      <c r="A8" s="171"/>
    </row>
  </sheetData>
  <mergeCells count="1">
    <mergeCell ref="E2:F2"/>
  </mergeCells>
  <printOptions horizontalCentered="1"/>
  <pageMargins left="0" right="0" top="0.35433070866141736" bottom="0.31496062992125984" header="0" footer="0.19685039370078741"/>
  <pageSetup paperSize="9"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election activeCell="E32" sqref="E32"/>
    </sheetView>
  </sheetViews>
  <sheetFormatPr baseColWidth="10" defaultRowHeight="13.2"/>
  <cols>
    <col min="1" max="1" width="52.109375" style="42" customWidth="1"/>
    <col min="2" max="2" width="14.6640625" style="42" customWidth="1"/>
    <col min="3" max="3" width="13.6640625" style="42" customWidth="1"/>
    <col min="4" max="4" width="2.33203125" style="45" customWidth="1"/>
    <col min="5" max="5" width="13.6640625" style="45" customWidth="1"/>
    <col min="6" max="6" width="14" style="45" customWidth="1"/>
    <col min="7" max="256" width="11.44140625" style="42"/>
    <col min="257" max="257" width="58.88671875" style="42" customWidth="1"/>
    <col min="258" max="259" width="14.6640625" style="42" customWidth="1"/>
    <col min="260" max="260" width="4.6640625" style="42" customWidth="1"/>
    <col min="261" max="262" width="14.6640625" style="42" customWidth="1"/>
    <col min="263" max="512" width="11.44140625" style="42"/>
    <col min="513" max="513" width="58.88671875" style="42" customWidth="1"/>
    <col min="514" max="515" width="14.6640625" style="42" customWidth="1"/>
    <col min="516" max="516" width="4.6640625" style="42" customWidth="1"/>
    <col min="517" max="518" width="14.6640625" style="42" customWidth="1"/>
    <col min="519" max="768" width="11.44140625" style="42"/>
    <col min="769" max="769" width="58.88671875" style="42" customWidth="1"/>
    <col min="770" max="771" width="14.6640625" style="42" customWidth="1"/>
    <col min="772" max="772" width="4.6640625" style="42" customWidth="1"/>
    <col min="773" max="774" width="14.6640625" style="42" customWidth="1"/>
    <col min="775" max="1024" width="11.44140625" style="42"/>
    <col min="1025" max="1025" width="58.88671875" style="42" customWidth="1"/>
    <col min="1026" max="1027" width="14.6640625" style="42" customWidth="1"/>
    <col min="1028" max="1028" width="4.6640625" style="42" customWidth="1"/>
    <col min="1029" max="1030" width="14.6640625" style="42" customWidth="1"/>
    <col min="1031" max="1280" width="11.44140625" style="42"/>
    <col min="1281" max="1281" width="58.88671875" style="42" customWidth="1"/>
    <col min="1282" max="1283" width="14.6640625" style="42" customWidth="1"/>
    <col min="1284" max="1284" width="4.6640625" style="42" customWidth="1"/>
    <col min="1285" max="1286" width="14.6640625" style="42" customWidth="1"/>
    <col min="1287" max="1536" width="11.44140625" style="42"/>
    <col min="1537" max="1537" width="58.88671875" style="42" customWidth="1"/>
    <col min="1538" max="1539" width="14.6640625" style="42" customWidth="1"/>
    <col min="1540" max="1540" width="4.6640625" style="42" customWidth="1"/>
    <col min="1541" max="1542" width="14.6640625" style="42" customWidth="1"/>
    <col min="1543" max="1792" width="11.44140625" style="42"/>
    <col min="1793" max="1793" width="58.88671875" style="42" customWidth="1"/>
    <col min="1794" max="1795" width="14.6640625" style="42" customWidth="1"/>
    <col min="1796" max="1796" width="4.6640625" style="42" customWidth="1"/>
    <col min="1797" max="1798" width="14.6640625" style="42" customWidth="1"/>
    <col min="1799" max="2048" width="11.44140625" style="42"/>
    <col min="2049" max="2049" width="58.88671875" style="42" customWidth="1"/>
    <col min="2050" max="2051" width="14.6640625" style="42" customWidth="1"/>
    <col min="2052" max="2052" width="4.6640625" style="42" customWidth="1"/>
    <col min="2053" max="2054" width="14.6640625" style="42" customWidth="1"/>
    <col min="2055" max="2304" width="11.44140625" style="42"/>
    <col min="2305" max="2305" width="58.88671875" style="42" customWidth="1"/>
    <col min="2306" max="2307" width="14.6640625" style="42" customWidth="1"/>
    <col min="2308" max="2308" width="4.6640625" style="42" customWidth="1"/>
    <col min="2309" max="2310" width="14.6640625" style="42" customWidth="1"/>
    <col min="2311" max="2560" width="11.44140625" style="42"/>
    <col min="2561" max="2561" width="58.88671875" style="42" customWidth="1"/>
    <col min="2562" max="2563" width="14.6640625" style="42" customWidth="1"/>
    <col min="2564" max="2564" width="4.6640625" style="42" customWidth="1"/>
    <col min="2565" max="2566" width="14.6640625" style="42" customWidth="1"/>
    <col min="2567" max="2816" width="11.44140625" style="42"/>
    <col min="2817" max="2817" width="58.88671875" style="42" customWidth="1"/>
    <col min="2818" max="2819" width="14.6640625" style="42" customWidth="1"/>
    <col min="2820" max="2820" width="4.6640625" style="42" customWidth="1"/>
    <col min="2821" max="2822" width="14.6640625" style="42" customWidth="1"/>
    <col min="2823" max="3072" width="11.44140625" style="42"/>
    <col min="3073" max="3073" width="58.88671875" style="42" customWidth="1"/>
    <col min="3074" max="3075" width="14.6640625" style="42" customWidth="1"/>
    <col min="3076" max="3076" width="4.6640625" style="42" customWidth="1"/>
    <col min="3077" max="3078" width="14.6640625" style="42" customWidth="1"/>
    <col min="3079" max="3328" width="11.44140625" style="42"/>
    <col min="3329" max="3329" width="58.88671875" style="42" customWidth="1"/>
    <col min="3330" max="3331" width="14.6640625" style="42" customWidth="1"/>
    <col min="3332" max="3332" width="4.6640625" style="42" customWidth="1"/>
    <col min="3333" max="3334" width="14.6640625" style="42" customWidth="1"/>
    <col min="3335" max="3584" width="11.44140625" style="42"/>
    <col min="3585" max="3585" width="58.88671875" style="42" customWidth="1"/>
    <col min="3586" max="3587" width="14.6640625" style="42" customWidth="1"/>
    <col min="3588" max="3588" width="4.6640625" style="42" customWidth="1"/>
    <col min="3589" max="3590" width="14.6640625" style="42" customWidth="1"/>
    <col min="3591" max="3840" width="11.44140625" style="42"/>
    <col min="3841" max="3841" width="58.88671875" style="42" customWidth="1"/>
    <col min="3842" max="3843" width="14.6640625" style="42" customWidth="1"/>
    <col min="3844" max="3844" width="4.6640625" style="42" customWidth="1"/>
    <col min="3845" max="3846" width="14.6640625" style="42" customWidth="1"/>
    <col min="3847" max="4096" width="11.44140625" style="42"/>
    <col min="4097" max="4097" width="58.88671875" style="42" customWidth="1"/>
    <col min="4098" max="4099" width="14.6640625" style="42" customWidth="1"/>
    <col min="4100" max="4100" width="4.6640625" style="42" customWidth="1"/>
    <col min="4101" max="4102" width="14.6640625" style="42" customWidth="1"/>
    <col min="4103" max="4352" width="11.44140625" style="42"/>
    <col min="4353" max="4353" width="58.88671875" style="42" customWidth="1"/>
    <col min="4354" max="4355" width="14.6640625" style="42" customWidth="1"/>
    <col min="4356" max="4356" width="4.6640625" style="42" customWidth="1"/>
    <col min="4357" max="4358" width="14.6640625" style="42" customWidth="1"/>
    <col min="4359" max="4608" width="11.44140625" style="42"/>
    <col min="4609" max="4609" width="58.88671875" style="42" customWidth="1"/>
    <col min="4610" max="4611" width="14.6640625" style="42" customWidth="1"/>
    <col min="4612" max="4612" width="4.6640625" style="42" customWidth="1"/>
    <col min="4613" max="4614" width="14.6640625" style="42" customWidth="1"/>
    <col min="4615" max="4864" width="11.44140625" style="42"/>
    <col min="4865" max="4865" width="58.88671875" style="42" customWidth="1"/>
    <col min="4866" max="4867" width="14.6640625" style="42" customWidth="1"/>
    <col min="4868" max="4868" width="4.6640625" style="42" customWidth="1"/>
    <col min="4869" max="4870" width="14.6640625" style="42" customWidth="1"/>
    <col min="4871" max="5120" width="11.44140625" style="42"/>
    <col min="5121" max="5121" width="58.88671875" style="42" customWidth="1"/>
    <col min="5122" max="5123" width="14.6640625" style="42" customWidth="1"/>
    <col min="5124" max="5124" width="4.6640625" style="42" customWidth="1"/>
    <col min="5125" max="5126" width="14.6640625" style="42" customWidth="1"/>
    <col min="5127" max="5376" width="11.44140625" style="42"/>
    <col min="5377" max="5377" width="58.88671875" style="42" customWidth="1"/>
    <col min="5378" max="5379" width="14.6640625" style="42" customWidth="1"/>
    <col min="5380" max="5380" width="4.6640625" style="42" customWidth="1"/>
    <col min="5381" max="5382" width="14.6640625" style="42" customWidth="1"/>
    <col min="5383" max="5632" width="11.44140625" style="42"/>
    <col min="5633" max="5633" width="58.88671875" style="42" customWidth="1"/>
    <col min="5634" max="5635" width="14.6640625" style="42" customWidth="1"/>
    <col min="5636" max="5636" width="4.6640625" style="42" customWidth="1"/>
    <col min="5637" max="5638" width="14.6640625" style="42" customWidth="1"/>
    <col min="5639" max="5888" width="11.44140625" style="42"/>
    <col min="5889" max="5889" width="58.88671875" style="42" customWidth="1"/>
    <col min="5890" max="5891" width="14.6640625" style="42" customWidth="1"/>
    <col min="5892" max="5892" width="4.6640625" style="42" customWidth="1"/>
    <col min="5893" max="5894" width="14.6640625" style="42" customWidth="1"/>
    <col min="5895" max="6144" width="11.44140625" style="42"/>
    <col min="6145" max="6145" width="58.88671875" style="42" customWidth="1"/>
    <col min="6146" max="6147" width="14.6640625" style="42" customWidth="1"/>
    <col min="6148" max="6148" width="4.6640625" style="42" customWidth="1"/>
    <col min="6149" max="6150" width="14.6640625" style="42" customWidth="1"/>
    <col min="6151" max="6400" width="11.44140625" style="42"/>
    <col min="6401" max="6401" width="58.88671875" style="42" customWidth="1"/>
    <col min="6402" max="6403" width="14.6640625" style="42" customWidth="1"/>
    <col min="6404" max="6404" width="4.6640625" style="42" customWidth="1"/>
    <col min="6405" max="6406" width="14.6640625" style="42" customWidth="1"/>
    <col min="6407" max="6656" width="11.44140625" style="42"/>
    <col min="6657" max="6657" width="58.88671875" style="42" customWidth="1"/>
    <col min="6658" max="6659" width="14.6640625" style="42" customWidth="1"/>
    <col min="6660" max="6660" width="4.6640625" style="42" customWidth="1"/>
    <col min="6661" max="6662" width="14.6640625" style="42" customWidth="1"/>
    <col min="6663" max="6912" width="11.44140625" style="42"/>
    <col min="6913" max="6913" width="58.88671875" style="42" customWidth="1"/>
    <col min="6914" max="6915" width="14.6640625" style="42" customWidth="1"/>
    <col min="6916" max="6916" width="4.6640625" style="42" customWidth="1"/>
    <col min="6917" max="6918" width="14.6640625" style="42" customWidth="1"/>
    <col min="6919" max="7168" width="11.44140625" style="42"/>
    <col min="7169" max="7169" width="58.88671875" style="42" customWidth="1"/>
    <col min="7170" max="7171" width="14.6640625" style="42" customWidth="1"/>
    <col min="7172" max="7172" width="4.6640625" style="42" customWidth="1"/>
    <col min="7173" max="7174" width="14.6640625" style="42" customWidth="1"/>
    <col min="7175" max="7424" width="11.44140625" style="42"/>
    <col min="7425" max="7425" width="58.88671875" style="42" customWidth="1"/>
    <col min="7426" max="7427" width="14.6640625" style="42" customWidth="1"/>
    <col min="7428" max="7428" width="4.6640625" style="42" customWidth="1"/>
    <col min="7429" max="7430" width="14.6640625" style="42" customWidth="1"/>
    <col min="7431" max="7680" width="11.44140625" style="42"/>
    <col min="7681" max="7681" width="58.88671875" style="42" customWidth="1"/>
    <col min="7682" max="7683" width="14.6640625" style="42" customWidth="1"/>
    <col min="7684" max="7684" width="4.6640625" style="42" customWidth="1"/>
    <col min="7685" max="7686" width="14.6640625" style="42" customWidth="1"/>
    <col min="7687" max="7936" width="11.44140625" style="42"/>
    <col min="7937" max="7937" width="58.88671875" style="42" customWidth="1"/>
    <col min="7938" max="7939" width="14.6640625" style="42" customWidth="1"/>
    <col min="7940" max="7940" width="4.6640625" style="42" customWidth="1"/>
    <col min="7941" max="7942" width="14.6640625" style="42" customWidth="1"/>
    <col min="7943" max="8192" width="11.44140625" style="42"/>
    <col min="8193" max="8193" width="58.88671875" style="42" customWidth="1"/>
    <col min="8194" max="8195" width="14.6640625" style="42" customWidth="1"/>
    <col min="8196" max="8196" width="4.6640625" style="42" customWidth="1"/>
    <col min="8197" max="8198" width="14.6640625" style="42" customWidth="1"/>
    <col min="8199" max="8448" width="11.44140625" style="42"/>
    <col min="8449" max="8449" width="58.88671875" style="42" customWidth="1"/>
    <col min="8450" max="8451" width="14.6640625" style="42" customWidth="1"/>
    <col min="8452" max="8452" width="4.6640625" style="42" customWidth="1"/>
    <col min="8453" max="8454" width="14.6640625" style="42" customWidth="1"/>
    <col min="8455" max="8704" width="11.44140625" style="42"/>
    <col min="8705" max="8705" width="58.88671875" style="42" customWidth="1"/>
    <col min="8706" max="8707" width="14.6640625" style="42" customWidth="1"/>
    <col min="8708" max="8708" width="4.6640625" style="42" customWidth="1"/>
    <col min="8709" max="8710" width="14.6640625" style="42" customWidth="1"/>
    <col min="8711" max="8960" width="11.44140625" style="42"/>
    <col min="8961" max="8961" width="58.88671875" style="42" customWidth="1"/>
    <col min="8962" max="8963" width="14.6640625" style="42" customWidth="1"/>
    <col min="8964" max="8964" width="4.6640625" style="42" customWidth="1"/>
    <col min="8965" max="8966" width="14.6640625" style="42" customWidth="1"/>
    <col min="8967" max="9216" width="11.44140625" style="42"/>
    <col min="9217" max="9217" width="58.88671875" style="42" customWidth="1"/>
    <col min="9218" max="9219" width="14.6640625" style="42" customWidth="1"/>
    <col min="9220" max="9220" width="4.6640625" style="42" customWidth="1"/>
    <col min="9221" max="9222" width="14.6640625" style="42" customWidth="1"/>
    <col min="9223" max="9472" width="11.44140625" style="42"/>
    <col min="9473" max="9473" width="58.88671875" style="42" customWidth="1"/>
    <col min="9474" max="9475" width="14.6640625" style="42" customWidth="1"/>
    <col min="9476" max="9476" width="4.6640625" style="42" customWidth="1"/>
    <col min="9477" max="9478" width="14.6640625" style="42" customWidth="1"/>
    <col min="9479" max="9728" width="11.44140625" style="42"/>
    <col min="9729" max="9729" width="58.88671875" style="42" customWidth="1"/>
    <col min="9730" max="9731" width="14.6640625" style="42" customWidth="1"/>
    <col min="9732" max="9732" width="4.6640625" style="42" customWidth="1"/>
    <col min="9733" max="9734" width="14.6640625" style="42" customWidth="1"/>
    <col min="9735" max="9984" width="11.44140625" style="42"/>
    <col min="9985" max="9985" width="58.88671875" style="42" customWidth="1"/>
    <col min="9986" max="9987" width="14.6640625" style="42" customWidth="1"/>
    <col min="9988" max="9988" width="4.6640625" style="42" customWidth="1"/>
    <col min="9989" max="9990" width="14.6640625" style="42" customWidth="1"/>
    <col min="9991" max="10240" width="11.44140625" style="42"/>
    <col min="10241" max="10241" width="58.88671875" style="42" customWidth="1"/>
    <col min="10242" max="10243" width="14.6640625" style="42" customWidth="1"/>
    <col min="10244" max="10244" width="4.6640625" style="42" customWidth="1"/>
    <col min="10245" max="10246" width="14.6640625" style="42" customWidth="1"/>
    <col min="10247" max="10496" width="11.44140625" style="42"/>
    <col min="10497" max="10497" width="58.88671875" style="42" customWidth="1"/>
    <col min="10498" max="10499" width="14.6640625" style="42" customWidth="1"/>
    <col min="10500" max="10500" width="4.6640625" style="42" customWidth="1"/>
    <col min="10501" max="10502" width="14.6640625" style="42" customWidth="1"/>
    <col min="10503" max="10752" width="11.44140625" style="42"/>
    <col min="10753" max="10753" width="58.88671875" style="42" customWidth="1"/>
    <col min="10754" max="10755" width="14.6640625" style="42" customWidth="1"/>
    <col min="10756" max="10756" width="4.6640625" style="42" customWidth="1"/>
    <col min="10757" max="10758" width="14.6640625" style="42" customWidth="1"/>
    <col min="10759" max="11008" width="11.44140625" style="42"/>
    <col min="11009" max="11009" width="58.88671875" style="42" customWidth="1"/>
    <col min="11010" max="11011" width="14.6640625" style="42" customWidth="1"/>
    <col min="11012" max="11012" width="4.6640625" style="42" customWidth="1"/>
    <col min="11013" max="11014" width="14.6640625" style="42" customWidth="1"/>
    <col min="11015" max="11264" width="11.44140625" style="42"/>
    <col min="11265" max="11265" width="58.88671875" style="42" customWidth="1"/>
    <col min="11266" max="11267" width="14.6640625" style="42" customWidth="1"/>
    <col min="11268" max="11268" width="4.6640625" style="42" customWidth="1"/>
    <col min="11269" max="11270" width="14.6640625" style="42" customWidth="1"/>
    <col min="11271" max="11520" width="11.44140625" style="42"/>
    <col min="11521" max="11521" width="58.88671875" style="42" customWidth="1"/>
    <col min="11522" max="11523" width="14.6640625" style="42" customWidth="1"/>
    <col min="11524" max="11524" width="4.6640625" style="42" customWidth="1"/>
    <col min="11525" max="11526" width="14.6640625" style="42" customWidth="1"/>
    <col min="11527" max="11776" width="11.44140625" style="42"/>
    <col min="11777" max="11777" width="58.88671875" style="42" customWidth="1"/>
    <col min="11778" max="11779" width="14.6640625" style="42" customWidth="1"/>
    <col min="11780" max="11780" width="4.6640625" style="42" customWidth="1"/>
    <col min="11781" max="11782" width="14.6640625" style="42" customWidth="1"/>
    <col min="11783" max="12032" width="11.44140625" style="42"/>
    <col min="12033" max="12033" width="58.88671875" style="42" customWidth="1"/>
    <col min="12034" max="12035" width="14.6640625" style="42" customWidth="1"/>
    <col min="12036" max="12036" width="4.6640625" style="42" customWidth="1"/>
    <col min="12037" max="12038" width="14.6640625" style="42" customWidth="1"/>
    <col min="12039" max="12288" width="11.44140625" style="42"/>
    <col min="12289" max="12289" width="58.88671875" style="42" customWidth="1"/>
    <col min="12290" max="12291" width="14.6640625" style="42" customWidth="1"/>
    <col min="12292" max="12292" width="4.6640625" style="42" customWidth="1"/>
    <col min="12293" max="12294" width="14.6640625" style="42" customWidth="1"/>
    <col min="12295" max="12544" width="11.44140625" style="42"/>
    <col min="12545" max="12545" width="58.88671875" style="42" customWidth="1"/>
    <col min="12546" max="12547" width="14.6640625" style="42" customWidth="1"/>
    <col min="12548" max="12548" width="4.6640625" style="42" customWidth="1"/>
    <col min="12549" max="12550" width="14.6640625" style="42" customWidth="1"/>
    <col min="12551" max="12800" width="11.44140625" style="42"/>
    <col min="12801" max="12801" width="58.88671875" style="42" customWidth="1"/>
    <col min="12802" max="12803" width="14.6640625" style="42" customWidth="1"/>
    <col min="12804" max="12804" width="4.6640625" style="42" customWidth="1"/>
    <col min="12805" max="12806" width="14.6640625" style="42" customWidth="1"/>
    <col min="12807" max="13056" width="11.44140625" style="42"/>
    <col min="13057" max="13057" width="58.88671875" style="42" customWidth="1"/>
    <col min="13058" max="13059" width="14.6640625" style="42" customWidth="1"/>
    <col min="13060" max="13060" width="4.6640625" style="42" customWidth="1"/>
    <col min="13061" max="13062" width="14.6640625" style="42" customWidth="1"/>
    <col min="13063" max="13312" width="11.44140625" style="42"/>
    <col min="13313" max="13313" width="58.88671875" style="42" customWidth="1"/>
    <col min="13314" max="13315" width="14.6640625" style="42" customWidth="1"/>
    <col min="13316" max="13316" width="4.6640625" style="42" customWidth="1"/>
    <col min="13317" max="13318" width="14.6640625" style="42" customWidth="1"/>
    <col min="13319" max="13568" width="11.44140625" style="42"/>
    <col min="13569" max="13569" width="58.88671875" style="42" customWidth="1"/>
    <col min="13570" max="13571" width="14.6640625" style="42" customWidth="1"/>
    <col min="13572" max="13572" width="4.6640625" style="42" customWidth="1"/>
    <col min="13573" max="13574" width="14.6640625" style="42" customWidth="1"/>
    <col min="13575" max="13824" width="11.44140625" style="42"/>
    <col min="13825" max="13825" width="58.88671875" style="42" customWidth="1"/>
    <col min="13826" max="13827" width="14.6640625" style="42" customWidth="1"/>
    <col min="13828" max="13828" width="4.6640625" style="42" customWidth="1"/>
    <col min="13829" max="13830" width="14.6640625" style="42" customWidth="1"/>
    <col min="13831" max="14080" width="11.44140625" style="42"/>
    <col min="14081" max="14081" width="58.88671875" style="42" customWidth="1"/>
    <col min="14082" max="14083" width="14.6640625" style="42" customWidth="1"/>
    <col min="14084" max="14084" width="4.6640625" style="42" customWidth="1"/>
    <col min="14085" max="14086" width="14.6640625" style="42" customWidth="1"/>
    <col min="14087" max="14336" width="11.44140625" style="42"/>
    <col min="14337" max="14337" width="58.88671875" style="42" customWidth="1"/>
    <col min="14338" max="14339" width="14.6640625" style="42" customWidth="1"/>
    <col min="14340" max="14340" width="4.6640625" style="42" customWidth="1"/>
    <col min="14341" max="14342" width="14.6640625" style="42" customWidth="1"/>
    <col min="14343" max="14592" width="11.44140625" style="42"/>
    <col min="14593" max="14593" width="58.88671875" style="42" customWidth="1"/>
    <col min="14594" max="14595" width="14.6640625" style="42" customWidth="1"/>
    <col min="14596" max="14596" width="4.6640625" style="42" customWidth="1"/>
    <col min="14597" max="14598" width="14.6640625" style="42" customWidth="1"/>
    <col min="14599" max="14848" width="11.44140625" style="42"/>
    <col min="14849" max="14849" width="58.88671875" style="42" customWidth="1"/>
    <col min="14850" max="14851" width="14.6640625" style="42" customWidth="1"/>
    <col min="14852" max="14852" width="4.6640625" style="42" customWidth="1"/>
    <col min="14853" max="14854" width="14.6640625" style="42" customWidth="1"/>
    <col min="14855" max="15104" width="11.44140625" style="42"/>
    <col min="15105" max="15105" width="58.88671875" style="42" customWidth="1"/>
    <col min="15106" max="15107" width="14.6640625" style="42" customWidth="1"/>
    <col min="15108" max="15108" width="4.6640625" style="42" customWidth="1"/>
    <col min="15109" max="15110" width="14.6640625" style="42" customWidth="1"/>
    <col min="15111" max="15360" width="11.44140625" style="42"/>
    <col min="15361" max="15361" width="58.88671875" style="42" customWidth="1"/>
    <col min="15362" max="15363" width="14.6640625" style="42" customWidth="1"/>
    <col min="15364" max="15364" width="4.6640625" style="42" customWidth="1"/>
    <col min="15365" max="15366" width="14.6640625" style="42" customWidth="1"/>
    <col min="15367" max="15616" width="11.44140625" style="42"/>
    <col min="15617" max="15617" width="58.88671875" style="42" customWidth="1"/>
    <col min="15618" max="15619" width="14.6640625" style="42" customWidth="1"/>
    <col min="15620" max="15620" width="4.6640625" style="42" customWidth="1"/>
    <col min="15621" max="15622" width="14.6640625" style="42" customWidth="1"/>
    <col min="15623" max="15872" width="11.44140625" style="42"/>
    <col min="15873" max="15873" width="58.88671875" style="42" customWidth="1"/>
    <col min="15874" max="15875" width="14.6640625" style="42" customWidth="1"/>
    <col min="15876" max="15876" width="4.6640625" style="42" customWidth="1"/>
    <col min="15877" max="15878" width="14.6640625" style="42" customWidth="1"/>
    <col min="15879" max="16128" width="11.44140625" style="42"/>
    <col min="16129" max="16129" width="58.88671875" style="42" customWidth="1"/>
    <col min="16130" max="16131" width="14.6640625" style="42" customWidth="1"/>
    <col min="16132" max="16132" width="4.6640625" style="42" customWidth="1"/>
    <col min="16133" max="16134" width="14.6640625" style="42" customWidth="1"/>
    <col min="16135" max="16384" width="11.44140625" style="42"/>
  </cols>
  <sheetData>
    <row r="1" spans="1:9" s="78" customFormat="1" ht="45" customHeight="1">
      <c r="A1" s="81" t="s">
        <v>625</v>
      </c>
      <c r="B1" s="81"/>
      <c r="C1" s="81"/>
      <c r="D1" s="81"/>
      <c r="E1" s="81"/>
      <c r="F1" s="81"/>
    </row>
    <row r="2" spans="1:9" s="78" customFormat="1" ht="19.2" customHeight="1">
      <c r="A2" s="99"/>
      <c r="B2" s="99"/>
      <c r="C2" s="99"/>
      <c r="D2" s="99"/>
      <c r="E2" s="99"/>
      <c r="F2" s="99"/>
    </row>
    <row r="3" spans="1:9" s="78" customFormat="1" ht="35.25" customHeight="1">
      <c r="A3" s="709" t="s">
        <v>626</v>
      </c>
      <c r="B3" s="99"/>
      <c r="C3" s="99"/>
      <c r="D3" s="99"/>
      <c r="E3" s="99"/>
      <c r="F3" s="99"/>
    </row>
    <row r="4" spans="1:9" s="78" customFormat="1" ht="12" customHeight="1" thickBot="1">
      <c r="A4" s="99"/>
      <c r="B4" s="99"/>
      <c r="C4" s="99"/>
      <c r="D4" s="111"/>
      <c r="E4" s="45"/>
      <c r="F4" s="45"/>
    </row>
    <row r="5" spans="1:9" ht="19.95" customHeight="1" thickBot="1">
      <c r="B5" s="750">
        <v>2019</v>
      </c>
      <c r="C5" s="1060">
        <v>2020</v>
      </c>
      <c r="D5" s="138"/>
      <c r="E5" s="1135" t="s">
        <v>2</v>
      </c>
      <c r="F5" s="1136"/>
    </row>
    <row r="6" spans="1:9" s="45" customFormat="1" ht="27" customHeight="1" thickBot="1">
      <c r="A6" s="172"/>
      <c r="B6" s="526" t="s">
        <v>5</v>
      </c>
      <c r="C6" s="526" t="s">
        <v>5</v>
      </c>
      <c r="E6" s="631" t="s">
        <v>5</v>
      </c>
      <c r="F6" s="522" t="s">
        <v>6</v>
      </c>
      <c r="G6" s="42"/>
      <c r="H6" s="42"/>
    </row>
    <row r="7" spans="1:9" ht="19.95" customHeight="1">
      <c r="A7" s="710" t="s">
        <v>627</v>
      </c>
      <c r="B7" s="1071">
        <v>174550.587</v>
      </c>
      <c r="C7" s="304">
        <f>'C1'!C6</f>
        <v>174697.98</v>
      </c>
      <c r="E7" s="712">
        <f>C7-B7</f>
        <v>147.39300000001094</v>
      </c>
      <c r="F7" s="535">
        <f>(C7-B7)/B7</f>
        <v>8.4441423276342771E-4</v>
      </c>
      <c r="G7" s="133"/>
      <c r="H7" s="869"/>
    </row>
    <row r="8" spans="1:9" ht="19.95" customHeight="1" thickBot="1">
      <c r="A8" s="711" t="s">
        <v>628</v>
      </c>
      <c r="B8" s="1072">
        <v>2807276.9998872695</v>
      </c>
      <c r="C8" s="305">
        <f>'G16'!C27</f>
        <v>2765478.4681132026</v>
      </c>
      <c r="E8" s="713">
        <f>C8-B8</f>
        <v>-41798.531774066854</v>
      </c>
      <c r="F8" s="539">
        <f>(C8-B8)/B8</f>
        <v>-1.4889350703812036E-2</v>
      </c>
      <c r="H8" s="869"/>
    </row>
    <row r="9" spans="1:9" ht="21.75" customHeight="1" thickBot="1">
      <c r="A9" s="704" t="s">
        <v>626</v>
      </c>
      <c r="B9" s="870">
        <f>+B7/B8</f>
        <v>6.217789944027944E-2</v>
      </c>
      <c r="C9" s="870">
        <f>+C7/C8</f>
        <v>6.3170978192135713E-2</v>
      </c>
      <c r="E9" s="871">
        <f>C9-B9</f>
        <v>9.9307875185627309E-4</v>
      </c>
      <c r="F9" s="715">
        <f>(C9-B9)/B9</f>
        <v>1.5971571262392101E-2</v>
      </c>
    </row>
    <row r="10" spans="1:9" ht="20.25" customHeight="1">
      <c r="A10" s="173"/>
      <c r="C10" s="174"/>
      <c r="E10" s="42"/>
      <c r="F10" s="42"/>
    </row>
    <row r="11" spans="1:9" ht="23.4" customHeight="1">
      <c r="A11" s="709" t="s">
        <v>629</v>
      </c>
      <c r="B11" s="177"/>
      <c r="C11" s="177"/>
      <c r="D11" s="175"/>
    </row>
    <row r="12" spans="1:9" ht="13.8" thickBot="1"/>
    <row r="13" spans="1:9" s="6" customFormat="1" ht="19.95" customHeight="1" thickBot="1">
      <c r="A13" s="5"/>
      <c r="B13" s="1067">
        <v>2019</v>
      </c>
      <c r="C13" s="1019">
        <v>2020</v>
      </c>
      <c r="D13" s="4"/>
      <c r="E13" s="1117" t="s">
        <v>2</v>
      </c>
      <c r="F13" s="1118"/>
      <c r="G13"/>
      <c r="H13"/>
      <c r="I13"/>
    </row>
    <row r="14" spans="1:9" s="6" customFormat="1" ht="27" customHeight="1" thickBot="1">
      <c r="A14" s="5"/>
      <c r="B14" s="514" t="s">
        <v>59</v>
      </c>
      <c r="C14" s="514" t="s">
        <v>59</v>
      </c>
      <c r="E14" s="488" t="s">
        <v>59</v>
      </c>
      <c r="F14" s="716" t="s">
        <v>6</v>
      </c>
      <c r="G14"/>
      <c r="H14"/>
    </row>
    <row r="15" spans="1:9" s="6" customFormat="1" ht="19.95" customHeight="1">
      <c r="A15" s="710" t="s">
        <v>627</v>
      </c>
      <c r="B15" s="1071">
        <v>174550.587</v>
      </c>
      <c r="C15" s="304">
        <f>C7</f>
        <v>174697.98</v>
      </c>
      <c r="E15" s="717">
        <f>C15-B15</f>
        <v>147.39300000001094</v>
      </c>
      <c r="F15" s="535">
        <f>(C15-B15)/B15</f>
        <v>8.4441423276342771E-4</v>
      </c>
      <c r="G15"/>
      <c r="H15"/>
      <c r="I15"/>
    </row>
    <row r="16" spans="1:9" s="6" customFormat="1" ht="19.95" customHeight="1" thickBot="1">
      <c r="A16" s="180" t="s">
        <v>630</v>
      </c>
      <c r="B16" s="312">
        <v>318</v>
      </c>
      <c r="C16" s="219">
        <f>'C4'!D7</f>
        <v>326</v>
      </c>
      <c r="E16" s="718">
        <f>C16-B16</f>
        <v>8</v>
      </c>
      <c r="F16" s="539">
        <f>(C16-B16)/B16</f>
        <v>2.5157232704402517E-2</v>
      </c>
    </row>
    <row r="17" spans="1:8" s="6" customFormat="1" ht="27" customHeight="1" thickBot="1">
      <c r="A17" s="705" t="s">
        <v>629</v>
      </c>
      <c r="B17" s="706">
        <f>(B15/B16)*1000</f>
        <v>548901.21698113205</v>
      </c>
      <c r="C17" s="706">
        <f>(C15/C16)*1000</f>
        <v>535883.37423312885</v>
      </c>
      <c r="E17" s="719">
        <f>C17-B17</f>
        <v>-13017.842748003197</v>
      </c>
      <c r="F17" s="715">
        <f>(C17-B17)/B17</f>
        <v>-2.3716184889512958E-2</v>
      </c>
    </row>
    <row r="18" spans="1:8" ht="19.5" customHeight="1"/>
    <row r="19" spans="1:8" ht="23.4" customHeight="1">
      <c r="A19" s="709" t="s">
        <v>631</v>
      </c>
      <c r="B19" s="177"/>
      <c r="C19" s="177"/>
      <c r="D19" s="175"/>
    </row>
    <row r="20" spans="1:8" ht="13.8" thickBot="1"/>
    <row r="21" spans="1:8" s="6" customFormat="1" ht="19.95" customHeight="1" thickBot="1">
      <c r="A21" s="178"/>
      <c r="B21" s="1067">
        <v>2019</v>
      </c>
      <c r="C21" s="1019">
        <v>2020</v>
      </c>
      <c r="D21" s="4"/>
      <c r="E21" s="1117" t="s">
        <v>2</v>
      </c>
      <c r="F21" s="1118"/>
    </row>
    <row r="22" spans="1:8" s="6" customFormat="1" ht="27" customHeight="1" thickBot="1">
      <c r="A22" s="5"/>
      <c r="B22" s="526" t="s">
        <v>5</v>
      </c>
      <c r="C22" s="526" t="s">
        <v>5</v>
      </c>
      <c r="E22" s="631" t="s">
        <v>5</v>
      </c>
      <c r="F22" s="716" t="s">
        <v>6</v>
      </c>
      <c r="G22"/>
      <c r="H22"/>
    </row>
    <row r="23" spans="1:8" s="6" customFormat="1" ht="19.95" customHeight="1">
      <c r="A23" s="710" t="s">
        <v>627</v>
      </c>
      <c r="B23" s="1071">
        <v>174550.587</v>
      </c>
      <c r="C23" s="1071">
        <f>C7</f>
        <v>174697.98</v>
      </c>
      <c r="E23" s="712">
        <f>C23-B23</f>
        <v>147.39300000001094</v>
      </c>
      <c r="F23" s="535">
        <f>(C23-B23)/B23</f>
        <v>8.4441423276342771E-4</v>
      </c>
      <c r="G23"/>
      <c r="H23"/>
    </row>
    <row r="24" spans="1:8" s="6" customFormat="1" ht="19.95" customHeight="1" thickBot="1">
      <c r="A24" s="180" t="s">
        <v>632</v>
      </c>
      <c r="B24" s="1072">
        <v>26831.960000000003</v>
      </c>
      <c r="C24" s="1072">
        <f>'CyG3'!D9</f>
        <v>29571.77</v>
      </c>
      <c r="E24" s="713">
        <f>C24-B24</f>
        <v>2739.8099999999977</v>
      </c>
      <c r="F24" s="539">
        <f>(C24-B24)/B24</f>
        <v>0.10210994649664047</v>
      </c>
      <c r="G24"/>
      <c r="H24" s="869"/>
    </row>
    <row r="25" spans="1:8" s="6" customFormat="1" ht="27" customHeight="1" thickBot="1">
      <c r="A25" s="705" t="s">
        <v>631</v>
      </c>
      <c r="B25" s="707">
        <f>B23/B24</f>
        <v>6.505323763154089</v>
      </c>
      <c r="C25" s="707">
        <f>C23/C24</f>
        <v>5.9075929509799385</v>
      </c>
      <c r="E25" s="714">
        <f>C25-B25</f>
        <v>-0.59773081217415047</v>
      </c>
      <c r="F25" s="715">
        <f>(C25-B25)/B25</f>
        <v>-9.1883330320878948E-2</v>
      </c>
      <c r="G25"/>
      <c r="H25"/>
    </row>
    <row r="26" spans="1:8" ht="18.75" customHeight="1"/>
    <row r="27" spans="1:8" ht="23.4" customHeight="1">
      <c r="A27" s="709" t="s">
        <v>633</v>
      </c>
      <c r="B27" s="177"/>
      <c r="C27" s="177"/>
      <c r="D27" s="175"/>
    </row>
    <row r="28" spans="1:8" ht="13.8" thickBot="1"/>
    <row r="29" spans="1:8" s="6" customFormat="1" ht="19.95" customHeight="1" thickBot="1">
      <c r="A29" s="152"/>
      <c r="B29" s="1067">
        <v>2019</v>
      </c>
      <c r="C29" s="1019">
        <v>2020</v>
      </c>
      <c r="D29" s="4"/>
      <c r="E29" s="1117" t="s">
        <v>2</v>
      </c>
      <c r="F29" s="1118"/>
    </row>
    <row r="30" spans="1:8" s="6" customFormat="1" ht="27" customHeight="1" thickBot="1">
      <c r="B30" s="526" t="s">
        <v>5</v>
      </c>
      <c r="C30" s="526" t="s">
        <v>5</v>
      </c>
      <c r="E30" s="631" t="s">
        <v>5</v>
      </c>
      <c r="F30" s="716" t="s">
        <v>6</v>
      </c>
    </row>
    <row r="31" spans="1:8" s="6" customFormat="1" ht="19.95" customHeight="1">
      <c r="A31" s="179" t="s">
        <v>632</v>
      </c>
      <c r="B31" s="1071">
        <v>26831.960000000003</v>
      </c>
      <c r="C31" s="304">
        <f>C24</f>
        <v>29571.77</v>
      </c>
      <c r="E31" s="712">
        <f>C31-B31</f>
        <v>2739.8099999999977</v>
      </c>
      <c r="F31" s="535">
        <f>(C31-B31)/B31</f>
        <v>0.10210994649664047</v>
      </c>
    </row>
    <row r="32" spans="1:8" s="6" customFormat="1" ht="19.95" customHeight="1" thickBot="1">
      <c r="A32" s="180" t="s">
        <v>634</v>
      </c>
      <c r="B32" s="1072">
        <v>3941131.99543727</v>
      </c>
      <c r="C32" s="305">
        <f>'C1'!C5</f>
        <v>3627078.6031332007</v>
      </c>
      <c r="E32" s="713">
        <f>C32-B32</f>
        <v>-314053.39230406936</v>
      </c>
      <c r="F32" s="539">
        <f>(C32-B32)/B32</f>
        <v>-7.9686088328849547E-2</v>
      </c>
      <c r="H32" s="869"/>
    </row>
    <row r="33" spans="1:6" s="6" customFormat="1" ht="27" customHeight="1" thickBot="1">
      <c r="A33" s="708" t="s">
        <v>633</v>
      </c>
      <c r="B33" s="707">
        <f>+(B31/B32)*100</f>
        <v>0.68081860823397733</v>
      </c>
      <c r="C33" s="707">
        <f>+(C31/C32)*100</f>
        <v>0.8153054630372456</v>
      </c>
      <c r="E33" s="714">
        <f>C33-B33</f>
        <v>0.13448685480326827</v>
      </c>
      <c r="F33" s="715">
        <f>(C33-B33)/B33</f>
        <v>0.19753698441369438</v>
      </c>
    </row>
    <row r="35" spans="1:6" ht="23.4" customHeight="1">
      <c r="A35" s="709" t="s">
        <v>635</v>
      </c>
      <c r="B35" s="177"/>
      <c r="C35" s="177"/>
      <c r="D35" s="175"/>
    </row>
    <row r="36" spans="1:6" ht="13.8" thickBot="1"/>
    <row r="37" spans="1:6" s="6" customFormat="1" ht="19.95" customHeight="1" thickBot="1">
      <c r="A37" s="152"/>
      <c r="B37" s="1067">
        <v>2019</v>
      </c>
      <c r="C37" s="1019">
        <v>2020</v>
      </c>
      <c r="D37" s="4"/>
      <c r="E37" s="1117" t="s">
        <v>2</v>
      </c>
      <c r="F37" s="1118"/>
    </row>
    <row r="38" spans="1:6" s="6" customFormat="1" ht="27" customHeight="1" thickBot="1">
      <c r="B38" s="526" t="s">
        <v>636</v>
      </c>
      <c r="C38" s="526" t="s">
        <v>636</v>
      </c>
      <c r="E38" s="526" t="s">
        <v>636</v>
      </c>
      <c r="F38" s="716" t="s">
        <v>6</v>
      </c>
    </row>
    <row r="39" spans="1:6" s="6" customFormat="1" ht="19.95" customHeight="1">
      <c r="A39" s="179" t="s">
        <v>637</v>
      </c>
      <c r="B39" s="310">
        <v>654214</v>
      </c>
      <c r="C39" s="310">
        <v>661197</v>
      </c>
      <c r="E39" s="650">
        <f>C39-B39</f>
        <v>6983</v>
      </c>
      <c r="F39" s="535">
        <f>(C39-B39)/B39</f>
        <v>1.0673877355116216E-2</v>
      </c>
    </row>
    <row r="40" spans="1:6" s="6" customFormat="1" ht="19.95" customHeight="1" thickBot="1">
      <c r="A40" s="180" t="s">
        <v>630</v>
      </c>
      <c r="B40" s="312">
        <v>318</v>
      </c>
      <c r="C40" s="312">
        <f>'C4'!D7</f>
        <v>326</v>
      </c>
      <c r="E40" s="665">
        <f>C40-B40</f>
        <v>8</v>
      </c>
      <c r="F40" s="539">
        <f>(C40-B40)/B40</f>
        <v>2.5157232704402517E-2</v>
      </c>
    </row>
    <row r="41" spans="1:6" s="6" customFormat="1" ht="27" customHeight="1" thickBot="1">
      <c r="A41" s="708" t="s">
        <v>635</v>
      </c>
      <c r="B41" s="872">
        <f>B40/B39*10000</f>
        <v>4.8607947858040337</v>
      </c>
      <c r="C41" s="872">
        <f>C40/C39*10000</f>
        <v>4.9304518925524459</v>
      </c>
      <c r="E41" s="714">
        <f>C41-B41</f>
        <v>6.965710674841219E-2</v>
      </c>
      <c r="F41" s="715">
        <f>(C41-B41)/B41</f>
        <v>1.4330394476196771E-2</v>
      </c>
    </row>
    <row r="43" spans="1:6" s="176" customFormat="1" ht="25.2" customHeight="1">
      <c r="A43" s="1170" t="s">
        <v>638</v>
      </c>
      <c r="B43" s="1170"/>
      <c r="C43" s="1170"/>
      <c r="D43" s="1170"/>
      <c r="E43" s="1170"/>
      <c r="F43" s="1170"/>
    </row>
    <row r="44" spans="1:6" ht="23.4" customHeight="1">
      <c r="A44" s="262" t="s">
        <v>639</v>
      </c>
      <c r="B44" s="175"/>
      <c r="C44" s="175"/>
      <c r="D44" s="175"/>
      <c r="E44" s="79"/>
      <c r="F44" s="79"/>
    </row>
    <row r="45" spans="1:6" ht="24" customHeight="1">
      <c r="A45" s="262" t="s">
        <v>640</v>
      </c>
      <c r="B45" s="52"/>
      <c r="C45" s="52"/>
      <c r="D45" s="79"/>
      <c r="E45" s="79"/>
      <c r="F45" s="79"/>
    </row>
    <row r="46" spans="1:6" ht="19.5" customHeight="1">
      <c r="A46" s="262" t="s">
        <v>641</v>
      </c>
      <c r="B46" s="52"/>
      <c r="C46" s="52"/>
      <c r="D46" s="79"/>
      <c r="E46" s="79"/>
      <c r="F46" s="79"/>
    </row>
  </sheetData>
  <mergeCells count="6">
    <mergeCell ref="E29:F29"/>
    <mergeCell ref="E5:F5"/>
    <mergeCell ref="E13:F13"/>
    <mergeCell ref="E21:F21"/>
    <mergeCell ref="A43:F43"/>
    <mergeCell ref="E37:F37"/>
  </mergeCells>
  <printOptions horizontalCentered="1"/>
  <pageMargins left="0" right="0" top="0.35433070866141736" bottom="0.31496062992125984" header="0" footer="0.19685039370078741"/>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C6" sqref="C6"/>
    </sheetView>
  </sheetViews>
  <sheetFormatPr baseColWidth="10" defaultColWidth="11.5546875" defaultRowHeight="14.4"/>
  <cols>
    <col min="1" max="1" width="49.109375" style="399" customWidth="1"/>
    <col min="2" max="3" width="11.5546875" style="349"/>
    <col min="4" max="4" width="2.33203125" style="16" customWidth="1"/>
    <col min="5" max="6" width="10.6640625" style="349" customWidth="1"/>
    <col min="7" max="8" width="11.5546875" style="349"/>
    <col min="9" max="9" width="51.5546875" customWidth="1"/>
    <col min="10" max="16384" width="11.5546875" style="349"/>
  </cols>
  <sheetData>
    <row r="1" spans="1:6" ht="48" customHeight="1">
      <c r="A1" s="347" t="s">
        <v>73</v>
      </c>
      <c r="B1" s="347"/>
      <c r="C1" s="347"/>
      <c r="D1" s="349"/>
    </row>
    <row r="2" spans="1:6" ht="15" thickBot="1">
      <c r="A2" s="349"/>
      <c r="D2" s="349"/>
    </row>
    <row r="3" spans="1:6" ht="19.95" customHeight="1" thickBot="1">
      <c r="E3" s="1122" t="s">
        <v>2</v>
      </c>
      <c r="F3" s="1123"/>
    </row>
    <row r="4" spans="1:6" ht="19.95" customHeight="1" thickBot="1">
      <c r="A4" s="33"/>
      <c r="B4" s="1023">
        <v>2019</v>
      </c>
      <c r="C4" s="1023">
        <v>2020</v>
      </c>
      <c r="E4" s="400" t="s">
        <v>52</v>
      </c>
      <c r="F4" s="401" t="s">
        <v>54</v>
      </c>
    </row>
    <row r="5" spans="1:6" ht="18" customHeight="1">
      <c r="A5" s="402" t="s">
        <v>74</v>
      </c>
      <c r="B5" s="403">
        <v>66</v>
      </c>
      <c r="C5" s="403">
        <v>58</v>
      </c>
      <c r="E5" s="404">
        <f>C5-B5</f>
        <v>-8</v>
      </c>
      <c r="F5" s="405">
        <f>(C5-B5)/B5</f>
        <v>-0.12121212121212122</v>
      </c>
    </row>
    <row r="6" spans="1:6" ht="18" customHeight="1" thickBot="1">
      <c r="A6" s="406" t="s">
        <v>75</v>
      </c>
      <c r="B6" s="407">
        <v>11</v>
      </c>
      <c r="C6" s="407">
        <v>9</v>
      </c>
      <c r="E6" s="408">
        <f t="shared" ref="E6:E17" si="0">C6-B6</f>
        <v>-2</v>
      </c>
      <c r="F6" s="372">
        <f t="shared" ref="F6:F17" si="1">(C6-B6)/B6</f>
        <v>-0.18181818181818182</v>
      </c>
    </row>
    <row r="7" spans="1:6" ht="19.95" customHeight="1" thickBot="1">
      <c r="A7" s="815" t="s">
        <v>76</v>
      </c>
      <c r="B7" s="409">
        <f>SUM(B5:B6)</f>
        <v>77</v>
      </c>
      <c r="C7" s="409">
        <f>SUM(C5:C6)</f>
        <v>67</v>
      </c>
      <c r="E7" s="410">
        <f t="shared" si="0"/>
        <v>-10</v>
      </c>
      <c r="F7" s="411">
        <f t="shared" si="1"/>
        <v>-0.12987012987012986</v>
      </c>
    </row>
    <row r="8" spans="1:6" ht="18" customHeight="1">
      <c r="A8" s="402" t="s">
        <v>77</v>
      </c>
      <c r="B8" s="403">
        <v>118</v>
      </c>
      <c r="C8" s="403">
        <v>128</v>
      </c>
      <c r="E8" s="381">
        <f t="shared" si="0"/>
        <v>10</v>
      </c>
      <c r="F8" s="405">
        <f t="shared" si="1"/>
        <v>8.4745762711864403E-2</v>
      </c>
    </row>
    <row r="9" spans="1:6" ht="18" customHeight="1" thickBot="1">
      <c r="A9" s="406" t="s">
        <v>78</v>
      </c>
      <c r="B9" s="412">
        <v>36</v>
      </c>
      <c r="C9" s="412">
        <v>31</v>
      </c>
      <c r="E9" s="408">
        <f t="shared" si="0"/>
        <v>-5</v>
      </c>
      <c r="F9" s="372">
        <f t="shared" si="1"/>
        <v>-0.1388888888888889</v>
      </c>
    </row>
    <row r="10" spans="1:6" ht="19.95" customHeight="1" thickBot="1">
      <c r="A10" s="815" t="s">
        <v>79</v>
      </c>
      <c r="B10" s="409">
        <f>SUM(B8:B9)</f>
        <v>154</v>
      </c>
      <c r="C10" s="409">
        <f>SUM(C8:C9)</f>
        <v>159</v>
      </c>
      <c r="E10" s="410">
        <f t="shared" si="0"/>
        <v>5</v>
      </c>
      <c r="F10" s="411">
        <f t="shared" si="1"/>
        <v>3.2467532467532464E-2</v>
      </c>
    </row>
    <row r="11" spans="1:6" ht="18" customHeight="1">
      <c r="A11" s="402" t="s">
        <v>80</v>
      </c>
      <c r="B11" s="413">
        <v>43</v>
      </c>
      <c r="C11" s="413">
        <v>93</v>
      </c>
      <c r="E11" s="381">
        <f t="shared" si="0"/>
        <v>50</v>
      </c>
      <c r="F11" s="366">
        <f t="shared" si="1"/>
        <v>1.1627906976744187</v>
      </c>
    </row>
    <row r="12" spans="1:6" ht="18" customHeight="1" thickBot="1">
      <c r="A12" s="406" t="s">
        <v>81</v>
      </c>
      <c r="B12" s="412">
        <v>4</v>
      </c>
      <c r="C12" s="412">
        <v>4</v>
      </c>
      <c r="E12" s="408">
        <f t="shared" si="0"/>
        <v>0</v>
      </c>
      <c r="F12" s="372">
        <f t="shared" si="1"/>
        <v>0</v>
      </c>
    </row>
    <row r="13" spans="1:6" ht="19.95" customHeight="1" thickBot="1">
      <c r="A13" s="815" t="s">
        <v>82</v>
      </c>
      <c r="B13" s="409">
        <f>SUM(B11:B12)</f>
        <v>47</v>
      </c>
      <c r="C13" s="409">
        <f>SUM(C11:C12)</f>
        <v>97</v>
      </c>
      <c r="E13" s="410">
        <f t="shared" si="0"/>
        <v>50</v>
      </c>
      <c r="F13" s="411">
        <f t="shared" si="1"/>
        <v>1.0638297872340425</v>
      </c>
    </row>
    <row r="14" spans="1:6" ht="18" customHeight="1">
      <c r="A14" s="816" t="s">
        <v>83</v>
      </c>
      <c r="B14" s="808">
        <v>39</v>
      </c>
      <c r="C14" s="808">
        <v>0</v>
      </c>
      <c r="E14" s="812">
        <f t="shared" si="0"/>
        <v>-39</v>
      </c>
      <c r="F14" s="810">
        <f t="shared" si="1"/>
        <v>-1</v>
      </c>
    </row>
    <row r="15" spans="1:6" ht="18" customHeight="1" thickBot="1">
      <c r="A15" s="817" t="s">
        <v>84</v>
      </c>
      <c r="B15" s="809">
        <v>1</v>
      </c>
      <c r="C15" s="809">
        <v>3</v>
      </c>
      <c r="E15" s="813">
        <f>C15-B15</f>
        <v>2</v>
      </c>
      <c r="F15" s="811">
        <f t="shared" si="1"/>
        <v>2</v>
      </c>
    </row>
    <row r="16" spans="1:6" ht="19.95" customHeight="1" thickBot="1">
      <c r="A16" s="815" t="s">
        <v>85</v>
      </c>
      <c r="B16" s="409">
        <f>SUM(B14:B15)</f>
        <v>40</v>
      </c>
      <c r="C16" s="409">
        <f>SUM(C14:C15)</f>
        <v>3</v>
      </c>
      <c r="E16" s="410">
        <f t="shared" si="0"/>
        <v>-37</v>
      </c>
      <c r="F16" s="411">
        <f t="shared" si="1"/>
        <v>-0.92500000000000004</v>
      </c>
    </row>
    <row r="17" spans="1:6" ht="19.95" customHeight="1" thickBot="1">
      <c r="A17" s="818" t="s">
        <v>86</v>
      </c>
      <c r="B17" s="414">
        <f>B7+B10+B13+B16</f>
        <v>318</v>
      </c>
      <c r="C17" s="414">
        <f>C7+C10+C13+C16</f>
        <v>326</v>
      </c>
      <c r="E17" s="415">
        <f t="shared" si="0"/>
        <v>8</v>
      </c>
      <c r="F17" s="416">
        <f t="shared" si="1"/>
        <v>2.5157232704402517E-2</v>
      </c>
    </row>
    <row r="19" spans="1:6" ht="21" customHeight="1">
      <c r="A19" s="252"/>
    </row>
    <row r="20" spans="1:6" ht="23.4" customHeight="1">
      <c r="A20" s="252" t="s">
        <v>87</v>
      </c>
      <c r="B20" s="251"/>
      <c r="C20" s="251"/>
    </row>
    <row r="21" spans="1:6" ht="25.2" customHeight="1">
      <c r="A21" s="252" t="s">
        <v>88</v>
      </c>
      <c r="B21" s="251"/>
      <c r="C21" s="251"/>
    </row>
  </sheetData>
  <mergeCells count="1">
    <mergeCell ref="E3:F3"/>
  </mergeCells>
  <printOptions horizontalCentered="1"/>
  <pageMargins left="0" right="0" top="0.35433070866141736" bottom="0.31496062992125984" header="0"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zoomScaleNormal="100" workbookViewId="0">
      <selection activeCell="C6" sqref="C6"/>
    </sheetView>
  </sheetViews>
  <sheetFormatPr baseColWidth="10" defaultColWidth="11.5546875" defaultRowHeight="13.2"/>
  <cols>
    <col min="1" max="1" width="40.44140625" style="16" customWidth="1"/>
    <col min="2" max="3" width="10.6640625" style="16" customWidth="1"/>
    <col min="4" max="4" width="10.109375" style="16" customWidth="1"/>
    <col min="5" max="6" width="10.6640625" style="16" customWidth="1"/>
    <col min="7" max="16384" width="11.5546875" style="16"/>
  </cols>
  <sheetData>
    <row r="1" spans="1:8" s="349" customFormat="1" ht="45" customHeight="1">
      <c r="A1" s="347" t="s">
        <v>89</v>
      </c>
      <c r="B1" s="347"/>
      <c r="C1" s="347"/>
      <c r="D1" s="347"/>
      <c r="E1" s="347"/>
      <c r="F1" s="347"/>
      <c r="G1" s="347"/>
      <c r="H1" s="348"/>
    </row>
    <row r="2" spans="1:8" s="349" customFormat="1" ht="15" customHeight="1">
      <c r="A2" s="347"/>
      <c r="B2" s="347"/>
      <c r="C2" s="347"/>
      <c r="D2" s="347"/>
      <c r="E2" s="347"/>
      <c r="F2" s="347"/>
      <c r="G2" s="347"/>
      <c r="H2" s="348"/>
    </row>
    <row r="3" spans="1:8" s="349" customFormat="1" ht="15" customHeight="1">
      <c r="A3" s="347"/>
      <c r="B3" s="347"/>
      <c r="C3" s="347"/>
      <c r="D3" s="347"/>
      <c r="E3" s="347"/>
      <c r="F3" s="347"/>
      <c r="G3" s="347"/>
      <c r="H3" s="348"/>
    </row>
    <row r="4" spans="1:8" s="349" customFormat="1" ht="15" customHeight="1">
      <c r="A4" s="347"/>
      <c r="B4" s="347"/>
      <c r="C4" s="347"/>
      <c r="D4" s="347"/>
      <c r="E4" s="347"/>
      <c r="F4" s="347"/>
      <c r="G4" s="347"/>
      <c r="H4" s="348"/>
    </row>
    <row r="5" spans="1:8" s="349" customFormat="1" ht="15" customHeight="1">
      <c r="A5" s="347"/>
      <c r="B5" s="347"/>
      <c r="C5" s="347"/>
      <c r="D5" s="347"/>
      <c r="E5" s="347"/>
      <c r="F5" s="347"/>
      <c r="G5" s="347"/>
      <c r="H5" s="348"/>
    </row>
    <row r="6" spans="1:8" s="349" customFormat="1" ht="15" customHeight="1">
      <c r="A6" s="347"/>
      <c r="B6" s="347"/>
      <c r="C6" s="347"/>
      <c r="D6" s="347"/>
      <c r="E6" s="347"/>
      <c r="F6" s="347"/>
      <c r="G6" s="347"/>
      <c r="H6" s="348"/>
    </row>
    <row r="7" spans="1:8" s="349" customFormat="1" ht="15" customHeight="1">
      <c r="A7" s="347"/>
      <c r="B7" s="347"/>
      <c r="C7" s="347"/>
      <c r="D7" s="347"/>
      <c r="E7" s="347"/>
      <c r="F7" s="347"/>
      <c r="G7" s="347"/>
      <c r="H7" s="348"/>
    </row>
    <row r="8" spans="1:8" s="349" customFormat="1" ht="15" customHeight="1">
      <c r="A8" s="347"/>
      <c r="B8" s="347"/>
      <c r="C8" s="347"/>
      <c r="D8" s="347"/>
      <c r="E8" s="347"/>
      <c r="F8" s="347"/>
      <c r="G8" s="347"/>
      <c r="H8" s="348"/>
    </row>
    <row r="9" spans="1:8" s="349" customFormat="1" ht="15" customHeight="1">
      <c r="A9" s="347"/>
      <c r="B9" s="347"/>
      <c r="C9" s="347"/>
      <c r="D9" s="347"/>
      <c r="E9" s="347"/>
      <c r="F9" s="347"/>
      <c r="G9" s="347"/>
      <c r="H9" s="348"/>
    </row>
    <row r="10" spans="1:8" s="349" customFormat="1" ht="15" customHeight="1">
      <c r="A10" s="347"/>
      <c r="B10" s="347"/>
      <c r="C10" s="347"/>
      <c r="D10" s="347"/>
      <c r="E10" s="347"/>
      <c r="F10" s="347"/>
      <c r="G10" s="347"/>
      <c r="H10" s="348"/>
    </row>
    <row r="11" spans="1:8" s="349" customFormat="1" ht="15" customHeight="1">
      <c r="A11" s="347"/>
      <c r="B11" s="347"/>
      <c r="C11" s="347"/>
      <c r="D11" s="347"/>
      <c r="E11" s="347"/>
      <c r="F11" s="347"/>
      <c r="G11" s="347"/>
      <c r="H11" s="348"/>
    </row>
    <row r="12" spans="1:8" s="349" customFormat="1" ht="15" customHeight="1">
      <c r="A12" s="347"/>
      <c r="B12" s="347"/>
      <c r="C12" s="347"/>
      <c r="D12" s="347"/>
      <c r="E12" s="347"/>
      <c r="F12" s="347"/>
      <c r="G12" s="347"/>
      <c r="H12" s="348"/>
    </row>
    <row r="13" spans="1:8" s="349" customFormat="1" ht="15" customHeight="1">
      <c r="A13" s="347"/>
      <c r="B13" s="347"/>
      <c r="C13" s="347"/>
      <c r="D13" s="347"/>
      <c r="E13" s="347"/>
      <c r="F13" s="347"/>
      <c r="G13" s="347"/>
      <c r="H13" s="348"/>
    </row>
    <row r="14" spans="1:8" s="349" customFormat="1" ht="15" customHeight="1">
      <c r="A14" s="347"/>
      <c r="B14" s="347"/>
      <c r="C14" s="347"/>
      <c r="D14" s="347"/>
      <c r="E14" s="347"/>
      <c r="F14" s="347"/>
      <c r="G14" s="347"/>
      <c r="H14" s="348"/>
    </row>
    <row r="15" spans="1:8" s="349" customFormat="1" ht="15" customHeight="1">
      <c r="A15" s="347"/>
      <c r="B15" s="347"/>
      <c r="C15" s="347"/>
      <c r="D15" s="347"/>
      <c r="E15" s="347"/>
      <c r="F15" s="347"/>
      <c r="G15" s="347"/>
      <c r="H15" s="348"/>
    </row>
    <row r="16" spans="1:8" s="349" customFormat="1" ht="15" customHeight="1">
      <c r="A16" s="347"/>
      <c r="B16" s="347"/>
      <c r="C16" s="347"/>
      <c r="D16" s="347"/>
      <c r="E16" s="347"/>
      <c r="F16" s="347"/>
      <c r="G16" s="347"/>
      <c r="H16" s="348"/>
    </row>
    <row r="17" spans="1:8" s="349" customFormat="1" ht="15" customHeight="1">
      <c r="A17" s="347"/>
      <c r="B17" s="347"/>
      <c r="C17" s="347"/>
      <c r="D17" s="347"/>
      <c r="E17" s="347"/>
      <c r="F17" s="347"/>
      <c r="G17" s="347"/>
      <c r="H17" s="348"/>
    </row>
    <row r="18" spans="1:8" s="349" customFormat="1" ht="15" customHeight="1">
      <c r="A18" s="347"/>
      <c r="B18" s="347"/>
      <c r="C18" s="347"/>
      <c r="D18" s="347"/>
      <c r="E18" s="347"/>
      <c r="F18" s="347"/>
      <c r="G18" s="347"/>
      <c r="H18" s="348"/>
    </row>
    <row r="19" spans="1:8" s="349" customFormat="1" ht="15" customHeight="1">
      <c r="A19" s="347"/>
      <c r="B19" s="347"/>
      <c r="C19" s="347"/>
      <c r="D19" s="347"/>
      <c r="E19" s="347"/>
      <c r="F19" s="347"/>
      <c r="G19" s="347"/>
      <c r="H19" s="348"/>
    </row>
    <row r="20" spans="1:8" s="349" customFormat="1" ht="15" customHeight="1">
      <c r="A20" s="347"/>
      <c r="B20" s="347"/>
      <c r="C20" s="347"/>
      <c r="D20" s="347"/>
      <c r="E20" s="347"/>
      <c r="F20" s="347"/>
      <c r="G20" s="347"/>
      <c r="H20" s="348"/>
    </row>
    <row r="21" spans="1:8" s="349" customFormat="1" ht="15" customHeight="1">
      <c r="A21" s="347"/>
      <c r="B21" s="347"/>
      <c r="C21" s="347"/>
      <c r="D21" s="347"/>
      <c r="E21" s="347"/>
      <c r="F21" s="347"/>
      <c r="G21" s="347"/>
      <c r="H21" s="348"/>
    </row>
    <row r="22" spans="1:8" s="349" customFormat="1" ht="15" customHeight="1">
      <c r="A22" s="347"/>
      <c r="B22" s="347"/>
      <c r="C22" s="347"/>
      <c r="D22" s="347"/>
      <c r="E22" s="347"/>
      <c r="F22" s="347"/>
      <c r="G22" s="347"/>
      <c r="H22" s="348"/>
    </row>
    <row r="24" spans="1:8" ht="19.95" customHeight="1" thickBot="1">
      <c r="A24" s="807"/>
      <c r="B24" s="34"/>
      <c r="E24" s="34"/>
      <c r="G24"/>
      <c r="H24"/>
    </row>
    <row r="25" spans="1:8" ht="19.95" customHeight="1" thickBot="1">
      <c r="A25" s="349"/>
      <c r="B25" s="1124">
        <v>2019</v>
      </c>
      <c r="C25" s="1125"/>
      <c r="D25" s="1124">
        <v>2020</v>
      </c>
      <c r="E25" s="1125"/>
      <c r="G25"/>
      <c r="H25"/>
    </row>
    <row r="26" spans="1:8" ht="18" customHeight="1">
      <c r="A26" s="35" t="s">
        <v>90</v>
      </c>
      <c r="B26" s="728">
        <v>187</v>
      </c>
      <c r="C26" s="729">
        <f>B26/$B$31</f>
        <v>0.58805031446540879</v>
      </c>
      <c r="D26" s="728">
        <v>174</v>
      </c>
      <c r="E26" s="729">
        <f>D26/$D$31</f>
        <v>0.53374233128834359</v>
      </c>
      <c r="G26"/>
      <c r="H26" s="814"/>
    </row>
    <row r="27" spans="1:8" ht="18" customHeight="1">
      <c r="A27" s="36" t="s">
        <v>91</v>
      </c>
      <c r="B27" s="730">
        <v>65</v>
      </c>
      <c r="C27" s="731">
        <f t="shared" ref="C27:C31" si="0">B27/$B$31</f>
        <v>0.20440251572327045</v>
      </c>
      <c r="D27" s="730">
        <v>63</v>
      </c>
      <c r="E27" s="731">
        <f t="shared" ref="E27:E31" si="1">D27/$D$31</f>
        <v>0.19325153374233128</v>
      </c>
      <c r="G27"/>
      <c r="H27"/>
    </row>
    <row r="28" spans="1:8" ht="18" customHeight="1">
      <c r="A28" s="36" t="s">
        <v>92</v>
      </c>
      <c r="B28" s="730">
        <v>44</v>
      </c>
      <c r="C28" s="731">
        <f t="shared" si="0"/>
        <v>0.13836477987421383</v>
      </c>
      <c r="D28" s="730">
        <v>58</v>
      </c>
      <c r="E28" s="731">
        <f t="shared" si="1"/>
        <v>0.17791411042944785</v>
      </c>
      <c r="G28"/>
      <c r="H28"/>
    </row>
    <row r="29" spans="1:8" ht="18" customHeight="1">
      <c r="A29" s="36" t="s">
        <v>93</v>
      </c>
      <c r="B29" s="730">
        <v>19</v>
      </c>
      <c r="C29" s="731">
        <f t="shared" si="0"/>
        <v>5.9748427672955975E-2</v>
      </c>
      <c r="D29" s="730">
        <v>26</v>
      </c>
      <c r="E29" s="731">
        <f t="shared" si="1"/>
        <v>7.9754601226993863E-2</v>
      </c>
      <c r="G29"/>
      <c r="H29" s="814"/>
    </row>
    <row r="30" spans="1:8" ht="18" customHeight="1" thickBot="1">
      <c r="A30" s="37" t="s">
        <v>94</v>
      </c>
      <c r="B30" s="732">
        <v>3</v>
      </c>
      <c r="C30" s="733">
        <f t="shared" si="0"/>
        <v>9.433962264150943E-3</v>
      </c>
      <c r="D30" s="732">
        <v>5</v>
      </c>
      <c r="E30" s="733">
        <f t="shared" si="1"/>
        <v>1.5337423312883436E-2</v>
      </c>
      <c r="G30"/>
      <c r="H30"/>
    </row>
    <row r="31" spans="1:8" ht="19.95" customHeight="1" thickBot="1">
      <c r="A31" s="38" t="s">
        <v>86</v>
      </c>
      <c r="B31" s="734">
        <f>SUM(B26:B30)</f>
        <v>318</v>
      </c>
      <c r="C31" s="735">
        <f t="shared" si="0"/>
        <v>1</v>
      </c>
      <c r="D31" s="734">
        <f>SUM(D26:D30)</f>
        <v>326</v>
      </c>
      <c r="E31" s="735">
        <f t="shared" si="1"/>
        <v>1</v>
      </c>
      <c r="G31"/>
      <c r="H31"/>
    </row>
    <row r="32" spans="1:8" ht="15" customHeight="1"/>
  </sheetData>
  <mergeCells count="2">
    <mergeCell ref="B25:C25"/>
    <mergeCell ref="D25:E25"/>
  </mergeCells>
  <printOptions horizontalCentered="1"/>
  <pageMargins left="0" right="0" top="0.35433070866141736" bottom="0.31496062992125984" header="0"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74</vt:i4>
      </vt:variant>
      <vt:variant>
        <vt:lpstr>Rangos con nombre</vt:lpstr>
      </vt:variant>
      <vt:variant>
        <vt:i4>40</vt:i4>
      </vt:variant>
    </vt:vector>
  </HeadingPairs>
  <TitlesOfParts>
    <vt:vector size="114" baseType="lpstr">
      <vt:lpstr>Aurkibidea</vt:lpstr>
      <vt:lpstr>C1</vt:lpstr>
      <vt:lpstr>C2</vt:lpstr>
      <vt:lpstr>CyG3</vt:lpstr>
      <vt:lpstr>C4</vt:lpstr>
      <vt:lpstr>5.G</vt:lpstr>
      <vt:lpstr>G6.</vt:lpstr>
      <vt:lpstr>C7</vt:lpstr>
      <vt:lpstr>G8</vt:lpstr>
      <vt:lpstr>C9</vt:lpstr>
      <vt:lpstr>C10</vt:lpstr>
      <vt:lpstr>G11</vt:lpstr>
      <vt:lpstr>C12.</vt:lpstr>
      <vt:lpstr>C13</vt:lpstr>
      <vt:lpstr>C14</vt:lpstr>
      <vt:lpstr>C15</vt:lpstr>
      <vt:lpstr>G16</vt:lpstr>
      <vt:lpstr>C17.</vt:lpstr>
      <vt:lpstr>C18</vt:lpstr>
      <vt:lpstr>C19</vt:lpstr>
      <vt:lpstr>G20.</vt:lpstr>
      <vt:lpstr>G21</vt:lpstr>
      <vt:lpstr>G22</vt:lpstr>
      <vt:lpstr>C23</vt:lpstr>
      <vt:lpstr>G24</vt:lpstr>
      <vt:lpstr>G25</vt:lpstr>
      <vt:lpstr>C26</vt:lpstr>
      <vt:lpstr>G27</vt:lpstr>
      <vt:lpstr>C28</vt:lpstr>
      <vt:lpstr>C29</vt:lpstr>
      <vt:lpstr>G30</vt:lpstr>
      <vt:lpstr>G31</vt:lpstr>
      <vt:lpstr>C32</vt:lpstr>
      <vt:lpstr>C33</vt:lpstr>
      <vt:lpstr>C34</vt:lpstr>
      <vt:lpstr>C35</vt:lpstr>
      <vt:lpstr>C36</vt:lpstr>
      <vt:lpstr>C37</vt:lpstr>
      <vt:lpstr>G38</vt:lpstr>
      <vt:lpstr>G39</vt:lpstr>
      <vt:lpstr>C40</vt:lpstr>
      <vt:lpstr>C41</vt:lpstr>
      <vt:lpstr>C42</vt:lpstr>
      <vt:lpstr>G43</vt:lpstr>
      <vt:lpstr>G44</vt:lpstr>
      <vt:lpstr>G45</vt:lpstr>
      <vt:lpstr>C46</vt:lpstr>
      <vt:lpstr>G47</vt:lpstr>
      <vt:lpstr>C48</vt:lpstr>
      <vt:lpstr>G49</vt:lpstr>
      <vt:lpstr>G50</vt:lpstr>
      <vt:lpstr>C51</vt:lpstr>
      <vt:lpstr>C52</vt:lpstr>
      <vt:lpstr>C53</vt:lpstr>
      <vt:lpstr>C54</vt:lpstr>
      <vt:lpstr>G55</vt:lpstr>
      <vt:lpstr>G56</vt:lpstr>
      <vt:lpstr>G57</vt:lpstr>
      <vt:lpstr>G58</vt:lpstr>
      <vt:lpstr>G59</vt:lpstr>
      <vt:lpstr>G60</vt:lpstr>
      <vt:lpstr>C61</vt:lpstr>
      <vt:lpstr>G62</vt:lpstr>
      <vt:lpstr>C63</vt:lpstr>
      <vt:lpstr>C64</vt:lpstr>
      <vt:lpstr>C65</vt:lpstr>
      <vt:lpstr>C66</vt:lpstr>
      <vt:lpstr>C67</vt:lpstr>
      <vt:lpstr>C68</vt:lpstr>
      <vt:lpstr>C69</vt:lpstr>
      <vt:lpstr>C70</vt:lpstr>
      <vt:lpstr>C71</vt:lpstr>
      <vt:lpstr>C72</vt:lpstr>
      <vt:lpstr>C73</vt:lpstr>
      <vt:lpstr>Aurkibidea!Área_de_impresión</vt:lpstr>
      <vt:lpstr>'C1'!Área_de_impresión</vt:lpstr>
      <vt:lpstr>C12.!Área_de_impresión</vt:lpstr>
      <vt:lpstr>'C13'!Área_de_impresión</vt:lpstr>
      <vt:lpstr>'C14'!Área_de_impresión</vt:lpstr>
      <vt:lpstr>'C15'!Área_de_impresión</vt:lpstr>
      <vt:lpstr>'C29'!Área_de_impresión</vt:lpstr>
      <vt:lpstr>'C73'!Área_de_impresión</vt:lpstr>
      <vt:lpstr>'G11'!Área_de_impresión</vt:lpstr>
      <vt:lpstr>'G16'!Área_de_impresión</vt:lpstr>
      <vt:lpstr>G20.!Área_de_impresión</vt:lpstr>
      <vt:lpstr>'G21'!Área_de_impresión</vt:lpstr>
      <vt:lpstr>'G22'!Área_de_impresión</vt:lpstr>
      <vt:lpstr>'G24'!Área_de_impresión</vt:lpstr>
      <vt:lpstr>'G25'!Área_de_impresión</vt:lpstr>
      <vt:lpstr>'G27'!Área_de_impresión</vt:lpstr>
      <vt:lpstr>'G30'!Área_de_impresión</vt:lpstr>
      <vt:lpstr>'G31'!Área_de_impresión</vt:lpstr>
      <vt:lpstr>'G38'!Área_de_impresión</vt:lpstr>
      <vt:lpstr>'G39'!Área_de_impresión</vt:lpstr>
      <vt:lpstr>'G43'!Área_de_impresión</vt:lpstr>
      <vt:lpstr>'G44'!Área_de_impresión</vt:lpstr>
      <vt:lpstr>'G45'!Área_de_impresión</vt:lpstr>
      <vt:lpstr>'G47'!Área_de_impresión</vt:lpstr>
      <vt:lpstr>'G49'!Área_de_impresión</vt:lpstr>
      <vt:lpstr>'G50'!Área_de_impresión</vt:lpstr>
      <vt:lpstr>'G55'!Área_de_impresión</vt:lpstr>
      <vt:lpstr>'G56'!Área_de_impresión</vt:lpstr>
      <vt:lpstr>'G57'!Área_de_impresión</vt:lpstr>
      <vt:lpstr>'G58'!Área_de_impresión</vt:lpstr>
      <vt:lpstr>'G59'!Área_de_impresión</vt:lpstr>
      <vt:lpstr>G6.!Área_de_impresión</vt:lpstr>
      <vt:lpstr>'G60'!Área_de_impresión</vt:lpstr>
      <vt:lpstr>'G62'!Área_de_impresión</vt:lpstr>
      <vt:lpstr>'G8'!Área_de_impresión</vt:lpstr>
      <vt:lpstr>C12.!Títulos_a_imprimir</vt:lpstr>
      <vt:lpstr>'C13'!Títulos_a_imprimir</vt:lpstr>
      <vt:lpstr>'C14'!Títulos_a_imprimir</vt:lpstr>
      <vt:lpstr>'C15'!Títulos_a_imprimir</vt:lpstr>
      <vt:lpstr>'C68'!Títulos_a_imprimir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2018-04-05T06:57:09Z</dcterms:created>
  <dcterms:modified xsi:type="dcterms:W3CDTF">2023-08-31T11:43:12Z</dcterms:modified>
</cp:coreProperties>
</file>